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17" documentId="120_S{2AC9BD13-BADA-5192-A53E-5A8FF88502F6}" xr6:coauthVersionLast="47" xr6:coauthVersionMax="47" xr10:uidLastSave="{C3578898-67EF-4522-A546-C10FE6287EBB}"/>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<sst xmlns="http://schemas.openxmlformats.org/spreadsheetml/2006/main" count="180281" uniqueCount="39125">
  <si>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</si>
  <si>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</si>
  <si>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</si>
  <si>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</si>
  <si>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</si>
  <si>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</si>
  <si>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</si>
  <si>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</si>
  <si>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</si>
  <si>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</si>
  <si>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</si>
  <si>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</si>
  <si>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</si>
  <si>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</si>
  <si>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</si>
  <si>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</si>
  <si>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</si>
  <si>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</si>
  <si>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</si>
  <si>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</si>
  <si>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</si>
  <si>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</si>
  <si>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</si>
  <si>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</si>
  <si>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</si>
  <si>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</si>
  <si>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</si>
  <si>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</si>
  <si>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</si>
  <si>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</si>
  <si>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</si>
  <si>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</si>
  <si>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</si>
  <si>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</si>
  <si>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</si>
  <si>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</si>
  <si>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</si>
  <si>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</si>
  <si>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</si>
  <si>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</si>
  <si>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</si>
  <si>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</si>
  <si>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</si>
  <si>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</si>
  <si>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</si>
  <si>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</si>
  <si>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</si>
  <si>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</si>
  <si>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</si>
  <si>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</si>
  <si>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</si>
  <si>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</si>
  <si>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</si>
  <si>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</si>
  <si>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</si>
  <si>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</si>
  <si>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</si>
  <si>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</si>
  <si>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</si>
  <si>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</si>
  <si>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</si>
  <si>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</si>
  <si>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</si>
  <si>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</si>
  <si>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</si>
  <si>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</si>
  <si>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</si>
  <si>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</si>
  <si>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</si>
  <si>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</si>
  <si>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</si>
  <si>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</si>
  <si>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</si>
  <si>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</si>
  <si>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</si>
  <si>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</si>
  <si>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</si>
  <si>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</si>
  <si>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</si>
  <si>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</si>
  <si>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</si>
  <si>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</si>
  <si>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</si>
  <si>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</si>
  <si>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</si>
  <si>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</si>
  <si>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</si>
  <si>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</si>
  <si>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</si>
  <si>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</si>
  <si>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</si>
  <si>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</si>
  <si>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</si>
  <si>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</si>
  <si>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</si>
  <si>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</si>
  <si>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</si>
  <si>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</si>
  <si>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</si>
  <si>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</si>
  <si>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</si>
  <si>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</si>
  <si>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</si>
  <si>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</si>
  <si>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</si>
  <si>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</si>
  <si>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</si>
  <si>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</si>
  <si>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</si>
  <si>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</si>
  <si>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</si>
  <si>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</si>
  <si>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</si>
  <si>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</si>
  <si>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</si>
  <si>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</si>
  <si>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</si>
  <si>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</si>
  <si>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</si>
  <si>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</si>
  <si>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</si>
  <si>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</si>
  <si>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</si>
  <si>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</si>
  <si>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</si>
  <si>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</si>
  <si>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</si>
  <si>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</si>
  <si>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</si>
  <si>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</si>
  <si>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</si>
  <si>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</si>
  <si>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</si>
  <si>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</si>
  <si>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</si>
  <si>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</si>
  <si>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</si>
  <si>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</si>
  <si>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</si>
  <si>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</si>
  <si>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</si>
  <si>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</si>
  <si>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</si>
  <si>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</si>
  <si>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</si>
  <si>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</si>
  <si>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</si>
  <si>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</si>
  <si>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</si>
  <si>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</si>
  <si>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</si>
  <si>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</si>
  <si>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</si>
  <si>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</si>
  <si>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</si>
  <si>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</si>
  <si>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</si>
  <si>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</si>
  <si>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</si>
  <si>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</si>
  <si>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</si>
  <si>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</si>
  <si>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</si>
  <si>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</si>
  <si>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</si>
  <si>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</si>
  <si>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</si>
  <si>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</si>
  <si>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</si>
  <si>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</si>
  <si>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</si>
  <si>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</si>
  <si>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</si>
  <si>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</si>
  <si>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</si>
  <si>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</si>
  <si>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</si>
  <si>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</si>
  <si>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</si>
  <si>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</si>
  <si>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</si>
  <si>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</si>
  <si>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</si>
  <si>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</si>
  <si>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</si>
  <si>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</si>
  <si>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</si>
  <si>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</si>
  <si>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</si>
  <si>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</si>
  <si>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</si>
  <si>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</si>
  <si>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</si>
  <si>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</si>
  <si>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</si>
  <si>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</si>
  <si>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</si>
  <si>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</si>
  <si>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</si>
  <si>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</si>
  <si>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</si>
  <si>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</si>
  <si>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</si>
  <si>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</si>
  <si>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</si>
  <si>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</si>
  <si>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</si>
  <si>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</si>
  <si>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</si>
  <si>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</si>
  <si>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</si>
  <si>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</si>
  <si>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</si>
  <si>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</si>
  <si>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</si>
  <si>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</si>
  <si>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</si>
  <si>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</si>
  <si>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</si>
  <si>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</si>
  <si>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</si>
  <si>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</si>
  <si>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</si>
  <si>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</si>
  <si>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</si>
  <si>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</si>
  <si>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</si>
  <si>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</si>
  <si>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</si>
  <si>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</si>
  <si>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</si>
  <si>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</si>
  <si>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</si>
  <si>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</si>
  <si>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</si>
  <si>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</si>
  <si>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</si>
  <si>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</si>
  <si>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</si>
  <si>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</si>
  <si>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</si>
  <si>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</si>
  <si>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</si>
  <si>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</si>
  <si>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</si>
  <si>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</si>
  <si>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</si>
  <si>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</si>
  <si>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</si>
  <si>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</si>
  <si>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</si>
  <si>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</si>
  <si>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</si>
  <si>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</si>
  <si>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</si>
  <si>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</si>
  <si>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</si>
  <si>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</si>
  <si>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</si>
  <si>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</si>
  <si>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</si>
  <si>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</si>
  <si>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</si>
  <si>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</si>
  <si>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</si>
  <si>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</si>
  <si>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</si>
  <si>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</si>
  <si>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</si>
  <si>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</si>
  <si>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</si>
  <si>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</si>
  <si>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</si>
  <si>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</si>
  <si>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</si>
  <si>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</si>
  <si>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</si>
  <si>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</si>
  <si>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</si>
  <si>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</si>
  <si>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</si>
  <si>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</si>
  <si>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</si>
  <si>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</si>
  <si>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</si>
  <si>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</si>
  <si>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</si>
  <si>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</si>
  <si>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</si>
  <si>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</si>
  <si>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</si>
  <si>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</si>
  <si>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</si>
  <si>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</si>
  <si>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</si>
  <si>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</si>
  <si>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</si>
  <si>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</si>
  <si>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</si>
  <si>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</si>
  <si>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</si>
  <si>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</si>
  <si>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</si>
  <si>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</si>
  <si>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</si>
  <si>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</si>
  <si>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</si>
  <si>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</si>
  <si>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</si>
  <si>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</si>
  <si>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</si>
  <si>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</si>
  <si>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</si>
  <si>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</si>
  <si>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</si>
  <si>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</si>
  <si>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</si>
  <si>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</si>
  <si>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</si>
  <si>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</si>
  <si>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</si>
  <si>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</si>
  <si>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</si>
  <si>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</si>
  <si>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</si>
  <si>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</si>
  <si>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</si>
  <si>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</si>
  <si>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</si>
  <si>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</si>
  <si>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</si>
  <si>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</si>
  <si>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</si>
  <si>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</si>
  <si>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</si>
  <si>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</si>
  <si>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</si>
  <si>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</si>
  <si>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</si>
  <si>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</si>
  <si>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</si>
  <si>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</si>
  <si>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</si>
  <si>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</si>
  <si>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</si>
  <si>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</si>
  <si>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</si>
  <si>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</si>
  <si>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</si>
  <si>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</si>
  <si>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</si>
  <si>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</si>
  <si>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</si>
  <si>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</si>
  <si>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</si>
  <si>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</si>
  <si>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</si>
  <si>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</si>
  <si>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</si>
  <si>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</si>
  <si>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</si>
  <si>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</si>
  <si>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</si>
  <si>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</si>
  <si>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</si>
  <si>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</si>
  <si>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</si>
  <si>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</si>
  <si>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</si>
  <si>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</si>
  <si>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</si>
  <si>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</si>
  <si>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</si>
  <si>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</si>
  <si>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</si>
  <si>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</si>
  <si>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</si>
  <si>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</si>
  <si>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</si>
  <si>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</si>
  <si>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</si>
  <si>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</si>
  <si>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</si>
  <si>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</si>
  <si>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</si>
  <si>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</si>
  <si>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</si>
  <si>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</si>
  <si>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</si>
  <si>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</si>
  <si>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</si>
  <si>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</si>
  <si>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</si>
  <si>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</si>
  <si>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</si>
  <si>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</si>
  <si>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</si>
  <si>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</si>
  <si>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</si>
  <si>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</si>
  <si>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</si>
  <si>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</si>
  <si>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</si>
  <si>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</si>
  <si>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</si>
  <si>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</si>
  <si>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</si>
  <si>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</si>
  <si>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</si>
  <si>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</si>
  <si>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</si>
  <si>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</si>
  <si>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</si>
  <si>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</si>
  <si>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</si>
  <si>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</si>
  <si>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</si>
  <si>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</si>
  <si>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</si>
  <si>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</si>
  <si>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</si>
  <si>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</si>
  <si>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</si>
  <si>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</si>
  <si>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</si>
  <si>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</si>
  <si>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</si>
  <si>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</si>
  <si>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</si>
  <si>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</si>
  <si>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</si>
  <si>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</si>
  <si>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</si>
  <si>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</si>
  <si>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</si>
  <si>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</si>
  <si>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</si>
  <si>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</si>
  <si>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</si>
  <si>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</si>
  <si>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</si>
  <si>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</si>
  <si>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</si>
  <si>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</si>
  <si>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</si>
  <si>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</si>
  <si>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</si>
  <si>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</si>
  <si>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</si>
  <si>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</si>
  <si>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</si>
  <si>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</si>
  <si>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</si>
  <si>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</si>
  <si>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</si>
  <si>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</si>
  <si>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</si>
  <si>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</si>
  <si>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</si>
  <si>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</si>
  <si>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</si>
  <si>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</si>
  <si>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</si>
  <si>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</si>
  <si>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</si>
  <si>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</si>
  <si>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</si>
  <si>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</si>
  <si>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</si>
  <si>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</si>
  <si>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</si>
  <si>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</si>
  <si>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</si>
  <si>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</si>
  <si>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</si>
  <si>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</si>
  <si>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</si>
  <si>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</si>
  <si>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</si>
  <si>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</si>
  <si>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</si>
  <si>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</si>
  <si>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</si>
  <si>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</si>
  <si>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</si>
  <si>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</si>
  <si>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</si>
  <si>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</si>
  <si>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</si>
  <si>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</si>
  <si>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</si>
  <si>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</si>
  <si>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</si>
  <si>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</si>
  <si>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</si>
  <si>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</si>
  <si>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</si>
  <si>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</si>
  <si>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</si>
  <si>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</si>
  <si>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</si>
  <si>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</si>
  <si>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</si>
  <si>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</si>
  <si>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</si>
  <si>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</si>
  <si>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</si>
  <si>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</si>
  <si>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</si>
  <si>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</si>
  <si>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</si>
  <si>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</si>
  <si>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</si>
  <si>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</si>
  <si>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</si>
  <si>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</si>
  <si>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</si>
  <si>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</si>
  <si>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</si>
  <si>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</si>
  <si>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</si>
  <si>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</si>
  <si>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</si>
  <si>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</si>
  <si>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</si>
  <si>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</si>
  <si>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</si>
  <si>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</si>
  <si>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</si>
  <si>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</si>
  <si>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</si>
  <si>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</si>
  <si>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</si>
  <si>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</si>
  <si>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</si>
  <si>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</si>
  <si>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</si>
  <si>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</si>
  <si>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</si>
  <si>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</si>
  <si>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</si>
  <si>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</si>
  <si>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</si>
  <si>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</si>
  <si>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</si>
  <si>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</si>
  <si>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</si>
  <si>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</si>
  <si>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</si>
  <si>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</si>
  <si>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</si>
  <si>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</si>
  <si>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</si>
  <si>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</si>
  <si>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</si>
  <si>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</si>
  <si>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</si>
  <si>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</si>
  <si>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</si>
  <si>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</si>
  <si>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</si>
  <si>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</si>
  <si>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</si>
  <si>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</si>
  <si>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</si>
  <si>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</si>
  <si>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</si>
  <si>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</si>
  <si>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</si>
  <si>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</si>
  <si>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</si>
  <si>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</si>
  <si>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</si>
  <si>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</si>
  <si>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</si>
  <si>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</si>
  <si>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</si>
  <si>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</si>
  <si>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</si>
  <si>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</si>
  <si>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</si>
  <si>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</si>
  <si>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</si>
  <si>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</si>
  <si>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</si>
  <si>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</si>
  <si>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</si>
  <si>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</si>
  <si>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</si>
  <si>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</si>
  <si>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</si>
  <si>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</si>
  <si>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</si>
  <si>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</si>
  <si>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</si>
  <si>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</si>
  <si>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</si>
  <si>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</si>
  <si>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</si>
  <si>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</si>
  <si>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</si>
  <si>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</si>
  <si>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</si>
  <si>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</si>
  <si>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</si>
  <si>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</si>
  <si>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</si>
  <si>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</si>
  <si>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</si>
  <si>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</si>
  <si>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</si>
  <si>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</si>
  <si>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</si>
  <si>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</si>
  <si>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</si>
  <si>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</si>
  <si>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</si>
  <si>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</si>
  <si>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</si>
  <si>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</si>
  <si>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</si>
  <si>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</si>
  <si>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</si>
  <si>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</si>
  <si>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</si>
  <si>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</si>
  <si>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</si>
  <si>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</si>
  <si>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</si>
  <si>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</si>
  <si>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</si>
  <si>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</si>
  <si>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</si>
  <si>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</si>
  <si>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</si>
  <si>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</si>
  <si>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</si>
  <si>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</si>
  <si>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</si>
  <si>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</si>
  <si>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</si>
  <si>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</si>
  <si>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</si>
  <si>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</si>
  <si>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</si>
  <si>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</si>
  <si>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</si>
  <si>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</si>
  <si>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</si>
  <si>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</si>
  <si>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</si>
  <si>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</si>
  <si>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</si>
  <si>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</si>
  <si>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</si>
  <si>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</si>
  <si>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</si>
  <si>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</si>
  <si>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</si>
  <si>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</si>
  <si>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</si>
  <si>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</si>
  <si>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</si>
  <si>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</si>
  <si>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</si>
  <si>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</si>
  <si>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</si>
  <si>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</si>
  <si>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</si>
  <si>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</si>
  <si>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</si>
  <si>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</si>
  <si>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</si>
  <si>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</si>
  <si>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</si>
  <si>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</si>
  <si>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</si>
  <si>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</si>
  <si>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</si>
  <si>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</si>
  <si>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</si>
  <si>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</si>
  <si>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</si>
  <si>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</si>
  <si>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</si>
  <si>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</si>
  <si>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</si>
  <si>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</si>
  <si>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</si>
  <si>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</si>
  <si>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</si>
  <si>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</si>
  <si>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</si>
  <si>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</si>
  <si>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</si>
  <si>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</si>
  <si>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</si>
  <si>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</si>
  <si>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</si>
  <si>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</si>
  <si>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</si>
  <si>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</si>
  <si>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</si>
  <si>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</si>
  <si>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</si>
  <si>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</si>
  <si>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</si>
  <si>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</si>
  <si>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</si>
  <si>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</si>
  <si>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</si>
  <si>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</si>
  <si>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</si>
  <si>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</si>
  <si>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</si>
  <si>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</si>
  <si>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</si>
  <si>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</si>
  <si>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</si>
  <si>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</si>
  <si>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</si>
  <si>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</si>
  <si>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</si>
  <si>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</si>
  <si>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</si>
  <si>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</si>
  <si>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</si>
  <si>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</si>
  <si>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</si>
  <si>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</si>
  <si>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</si>
  <si>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</si>
  <si>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</si>
  <si>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</si>
  <si>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</si>
  <si>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</si>
  <si>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</si>
  <si>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</si>
  <si>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</si>
  <si>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</si>
  <si>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</si>
  <si>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</si>
  <si>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</si>
  <si>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</si>
  <si>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</si>
  <si>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</si>
  <si>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</si>
  <si>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</si>
  <si>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</si>
  <si>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</si>
  <si>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</si>
  <si>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</si>
  <si>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</si>
  <si>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</si>
  <si>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</si>
  <si>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</si>
  <si>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</si>
  <si>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</si>
  <si>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</si>
  <si>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</si>
  <si>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</si>
  <si>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</si>
  <si>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</si>
  <si>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</si>
  <si>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</si>
  <si>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</si>
  <si>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</si>
  <si>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</si>
  <si>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</si>
  <si>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</si>
  <si>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</si>
  <si>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</si>
  <si>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</si>
  <si>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</si>
  <si>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</si>
  <si>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</si>
  <si>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</si>
  <si>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</si>
  <si>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</si>
  <si>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</si>
  <si>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</si>
  <si>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</si>
  <si>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</si>
  <si>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</si>
  <si>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</si>
  <si>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</si>
  <si>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</si>
  <si>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</si>
  <si>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</si>
  <si>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</si>
  <si>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</si>
  <si>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</si>
  <si>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</si>
  <si>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</si>
  <si>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</si>
  <si>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</si>
  <si>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</si>
  <si>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</si>
  <si>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</si>
  <si>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</si>
  <si>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</si>
  <si>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</si>
  <si>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</si>
  <si>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</si>
  <si>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</si>
  <si>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</si>
  <si>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</si>
  <si>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</si>
  <si>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</si>
  <si>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</si>
  <si>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</si>
  <si>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</si>
  <si>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</si>
  <si>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</si>
  <si>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</si>
  <si>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</si>
  <si>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</si>
  <si>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</si>
  <si>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</si>
  <si>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</si>
  <si>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</si>
  <si>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</si>
  <si>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</si>
  <si>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</si>
  <si>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</si>
  <si>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</si>
  <si>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</si>
  <si>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</si>
  <si>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</si>
  <si>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</si>
  <si>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</si>
  <si>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</si>
  <si>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</si>
  <si>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</si>
  <si>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</si>
  <si>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</si>
  <si>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</si>
  <si>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</si>
  <si>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</si>
  <si>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</si>
  <si>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</si>
  <si>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</si>
  <si>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</si>
  <si>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</si>
  <si>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</si>
  <si>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</si>
  <si>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</si>
  <si>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</si>
  <si>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</si>
  <si>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</si>
  <si>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</si>
  <si>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</si>
  <si>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</si>
  <si>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</si>
  <si>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</si>
  <si>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</si>
  <si>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</si>
  <si>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</si>
  <si>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</si>
  <si>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</si>
  <si>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</si>
  <si>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</si>
  <si>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</si>
  <si>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</si>
  <si>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</si>
  <si>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</si>
  <si>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</si>
  <si>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</si>
  <si>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</si>
  <si>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</si>
  <si>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</si>
  <si>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</si>
  <si>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</si>
  <si>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</si>
  <si>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</si>
  <si>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</si>
  <si>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</si>
  <si>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</si>
  <si>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</si>
  <si>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</si>
  <si>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</si>
  <si>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</si>
  <si>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</si>
  <si>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</si>
  <si>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</si>
  <si>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</si>
  <si>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</si>
  <si>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</si>
  <si>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</si>
  <si>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</si>
  <si>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</si>
  <si>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</si>
  <si>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</si>
  <si>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</si>
  <si>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</si>
  <si>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</si>
  <si>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</si>
  <si>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</si>
  <si>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</si>
  <si>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</si>
  <si>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</si>
  <si>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</si>
  <si>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</si>
  <si>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</si>
  <si>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</si>
  <si>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</si>
  <si>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</si>
  <si>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</si>
  <si>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</si>
  <si>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</si>
  <si>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</si>
  <si>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</si>
  <si>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</si>
  <si>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</si>
  <si>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</si>
  <si>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</si>
  <si>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</si>
  <si>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</si>
  <si>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</si>
  <si>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</si>
  <si>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</si>
  <si>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</si>
  <si>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</si>
  <si>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</si>
  <si>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</si>
  <si>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</si>
  <si>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</si>
  <si>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</si>
  <si>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</si>
  <si>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</si>
  <si>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</si>
  <si>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</si>
  <si>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</si>
  <si>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</si>
  <si>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</si>
  <si>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</si>
  <si>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</si>
  <si>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</si>
  <si>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</si>
  <si>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</si>
  <si>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</si>
  <si>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</si>
  <si>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</si>
  <si>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</si>
  <si>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</si>
  <si>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</si>
  <si>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</si>
  <si>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</si>
  <si>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</si>
  <si>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</si>
  <si>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</si>
  <si>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</si>
  <si>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</si>
  <si>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</si>
  <si>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</si>
  <si>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</si>
  <si>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</si>
  <si>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</si>
  <si>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</si>
  <si>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</si>
  <si>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</si>
  <si>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</si>
  <si>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</si>
  <si>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</si>
  <si>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</si>
  <si>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</si>
  <si>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</si>
  <si>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</si>
  <si>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</si>
  <si>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</si>
  <si>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</si>
  <si>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</si>
  <si>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</si>
  <si>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</si>
  <si>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</si>
  <si>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</si>
  <si>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</si>
  <si>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</si>
  <si>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</si>
  <si>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</si>
  <si>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</si>
  <si>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</si>
  <si>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</si>
  <si>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</si>
  <si>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</si>
  <si>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</si>
  <si>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</si>
  <si>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</si>
  <si>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</si>
  <si>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</si>
  <si>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</si>
  <si>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</si>
  <si>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</si>
  <si>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</si>
  <si>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</si>
  <si>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</si>
  <si>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</si>
  <si>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</si>
  <si>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</si>
  <si>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</si>
  <si>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</si>
  <si>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</si>
  <si>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</si>
  <si>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</si>
  <si>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</si>
  <si>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</si>
  <si>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</si>
  <si>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</si>
  <si>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</si>
  <si>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</si>
  <si>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</si>
  <si>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</si>
  <si>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</si>
  <si>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</si>
  <si>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</si>
  <si>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</si>
  <si>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</si>
  <si>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</si>
  <si>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</si>
  <si>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</si>
  <si>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</si>
  <si>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</si>
  <si>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</si>
  <si>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</si>
  <si>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</si>
  <si>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</si>
  <si>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</si>
  <si>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</si>
  <si>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</si>
  <si>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</si>
  <si>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</si>
  <si>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</si>
  <si>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</si>
  <si>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</si>
  <si>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</si>
  <si>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</si>
  <si>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</si>
  <si>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</si>
  <si>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</si>
  <si>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</si>
  <si>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</si>
  <si>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</si>
  <si>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</si>
  <si>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</si>
  <si>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</si>
  <si>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</si>
  <si>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</si>
  <si>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</si>
  <si>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</si>
  <si>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</si>
  <si>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</si>
  <si>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</si>
  <si>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</si>
  <si>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</si>
  <si>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</si>
  <si>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</si>
  <si>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</si>
  <si>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</si>
  <si>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</si>
  <si>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</si>
  <si>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</si>
  <si>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</si>
  <si>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</si>
  <si>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</si>
  <si>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</si>
  <si>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</si>
  <si>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</si>
  <si>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</si>
  <si>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</si>
  <si>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</si>
  <si>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</si>
  <si>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</si>
  <si>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</si>
  <si>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</si>
  <si>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</si>
  <si>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</si>
  <si>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</si>
  <si>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</si>
  <si>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</si>
  <si>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</si>
  <si>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</si>
  <si>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</si>
  <si>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</si>
  <si>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</si>
  <si>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</si>
  <si>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</si>
  <si>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</si>
  <si>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</si>
  <si>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</si>
  <si>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</si>
  <si>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</si>
  <si>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</si>
  <si>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</si>
  <si>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</si>
  <si>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</si>
  <si>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</si>
  <si>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</si>
  <si>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</si>
  <si>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</si>
  <si>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</si>
  <si>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</si>
  <si>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</si>
  <si>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</si>
  <si>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</si>
  <si>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</si>
  <si>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</si>
  <si>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</si>
  <si>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</si>
  <si>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</si>
  <si>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</si>
  <si>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</si>
  <si>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</si>
  <si>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</si>
  <si>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</si>
  <si>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</si>
  <si>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</si>
  <si>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</si>
  <si>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</si>
  <si>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</si>
  <si>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</si>
  <si>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</si>
  <si>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</si>
  <si>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</si>
  <si>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</si>
  <si>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</si>
  <si>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</si>
  <si>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</si>
  <si>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</si>
  <si>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</si>
  <si>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</si>
  <si>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</si>
  <si>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</si>
  <si>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</si>
  <si>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</si>
  <si>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</si>
  <si>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</si>
  <si>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</si>
  <si>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</si>
  <si>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</si>
  <si>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</si>
  <si>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</si>
  <si>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</si>
  <si>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</si>
  <si>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</si>
  <si>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</si>
  <si>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</si>
  <si>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</si>
  <si>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</si>
  <si>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</si>
  <si>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</si>
  <si>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</si>
  <si>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</si>
  <si>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</si>
  <si>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</si>
  <si>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</si>
  <si>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</si>
  <si>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</si>
  <si>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</si>
  <si>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</si>
  <si>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</si>
  <si>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</si>
  <si>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</si>
  <si>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</si>
  <si>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</si>
  <si>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</si>
  <si>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</si>
  <si>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</si>
  <si>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</si>
  <si>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</si>
  <si>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</si>
  <si>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</si>
  <si>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</si>
  <si>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</si>
  <si>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</si>
  <si>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</si>
  <si>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</si>
  <si>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</si>
  <si>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</si>
  <si>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</si>
  <si>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</si>
  <si>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</si>
  <si>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</si>
  <si>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</si>
  <si>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</si>
  <si>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</si>
  <si>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</si>
  <si>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</si>
  <si>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</si>
  <si>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</si>
  <si>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</si>
  <si>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</si>
  <si>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</si>
  <si>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</si>
  <si>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</si>
  <si>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</si>
  <si>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</si>
  <si>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</si>
  <si>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</si>
  <si>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</si>
  <si>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</si>
  <si>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</si>
  <si>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</si>
  <si>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</si>
  <si>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</si>
  <si>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</si>
  <si>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</si>
  <si>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</si>
  <si>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</si>
  <si>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</si>
  <si>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</si>
  <si>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</si>
  <si>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</si>
  <si>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</si>
  <si>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</si>
  <si>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</si>
  <si>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</si>
  <si>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</si>
  <si>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</si>
  <si>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</si>
  <si>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</si>
  <si>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</si>
  <si>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</si>
  <si>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</si>
  <si>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</si>
  <si>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</si>
  <si>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</si>
  <si>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</si>
  <si>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</si>
  <si>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</si>
  <si>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</si>
  <si>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</si>
  <si>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</si>
  <si>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</si>
  <si>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</si>
  <si>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</si>
  <si>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</si>
  <si>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</si>
  <si>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</si>
  <si>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</si>
  <si>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</si>
  <si>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</si>
  <si>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</si>
  <si>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</si>
  <si>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</si>
  <si>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</si>
  <si>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</si>
  <si>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</si>
  <si>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</si>
  <si>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</si>
  <si>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</si>
  <si>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</si>
  <si>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</si>
  <si>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</si>
  <si>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</si>
  <si>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</si>
  <si>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</si>
  <si>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</si>
  <si>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</si>
  <si>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</si>
  <si>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</si>
  <si>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</si>
  <si>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</si>
  <si>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</si>
  <si>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</si>
  <si>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</si>
  <si>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</si>
  <si>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</si>
  <si>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</si>
  <si>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</si>
  <si>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</si>
  <si>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</si>
  <si>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</si>
  <si>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</si>
  <si>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</si>
  <si>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</si>
  <si>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</si>
  <si>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</si>
  <si>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</si>
  <si>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</si>
  <si>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</si>
  <si>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</si>
  <si>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</si>
  <si>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</si>
  <si>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</si>
  <si>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</si>
  <si>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</si>
  <si>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</si>
  <si>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</si>
  <si>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</si>
  <si>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</si>
  <si>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</si>
  <si>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</si>
  <si>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</si>
  <si>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</si>
  <si>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</si>
  <si>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</si>
  <si>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</si>
  <si>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</si>
  <si>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</si>
  <si>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</si>
  <si>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</si>
  <si>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</si>
  <si>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</si>
  <si>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</si>
  <si>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</si>
  <si>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</si>
  <si>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</si>
  <si>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</si>
  <si>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</si>
  <si>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</si>
  <si>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</si>
  <si>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</si>
  <si>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</si>
  <si>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</si>
  <si>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</si>
  <si>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</si>
  <si>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</si>
  <si>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</si>
  <si>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</si>
  <si>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</si>
  <si>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</si>
  <si>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</si>
  <si>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</si>
  <si>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</si>
  <si>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</si>
  <si>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</si>
  <si>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</si>
  <si>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</si>
  <si>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</si>
  <si>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</si>
  <si>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</si>
  <si>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</si>
  <si>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</si>
  <si>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</si>
  <si>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</si>
  <si>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</si>
  <si>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</si>
  <si>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</si>
  <si>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</si>
  <si>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</si>
  <si>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</si>
  <si>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</si>
  <si>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</si>
  <si>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</si>
  <si>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</si>
  <si>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</si>
  <si>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</si>
  <si>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</si>
  <si>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</si>
  <si>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</si>
  <si>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</si>
  <si>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</si>
  <si>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</si>
  <si>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</si>
  <si>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</si>
  <si>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</si>
  <si>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</si>
  <si>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</si>
  <si>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</si>
  <si>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</si>
  <si>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</si>
  <si>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</si>
  <si>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</si>
  <si>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</si>
  <si>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</si>
  <si>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</si>
  <si>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</si>
  <si>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</si>
  <si>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</si>
  <si>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</si>
  <si>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</si>
  <si>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</si>
  <si>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</si>
  <si>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</si>
  <si>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</si>
  <si>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</si>
  <si>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</si>
  <si>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</si>
  <si>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</si>
  <si>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</si>
  <si>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</si>
  <si>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</si>
  <si>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</si>
  <si>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</si>
  <si>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</si>
  <si>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</si>
  <si>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</si>
  <si>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</si>
  <si>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</si>
  <si>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</si>
  <si>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</si>
  <si>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</si>
  <si>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</si>
  <si>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</si>
  <si>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</si>
  <si>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</si>
  <si>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</si>
  <si>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</si>
  <si>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</si>
  <si>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</si>
  <si>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</si>
  <si>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</si>
  <si>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</si>
  <si>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</si>
  <si>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</si>
  <si>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</si>
  <si>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</si>
  <si>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</si>
  <si>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</si>
  <si>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</si>
  <si>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</si>
  <si>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</si>
  <si>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</si>
  <si>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</si>
  <si>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</si>
  <si>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</si>
  <si>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</si>
  <si>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</si>
  <si>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</si>
  <si>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</si>
  <si>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</si>
  <si>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</si>
  <si>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</si>
  <si>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</si>
  <si>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</si>
  <si>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</si>
  <si>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</si>
  <si>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</si>
  <si>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</si>
  <si>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</si>
  <si>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</si>
  <si>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</si>
  <si>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</si>
  <si>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</si>
  <si>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</si>
  <si>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</si>
  <si>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</si>
  <si>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</si>
  <si>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</si>
  <si>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</si>
  <si>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</si>
  <si>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</si>
  <si>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</si>
  <si>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</si>
  <si>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</si>
  <si>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</si>
  <si>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</si>
  <si>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</si>
  <si>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</si>
  <si>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</si>
  <si>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</si>
  <si>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</si>
  <si>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</si>
  <si>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</si>
  <si>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</si>
  <si>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</si>
  <si>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</si>
  <si>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</si>
  <si>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</si>
  <si>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</si>
  <si>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</si>
  <si>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</si>
  <si>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</si>
  <si>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</si>
  <si>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</si>
  <si>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</si>
  <si>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</si>
  <si>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</si>
  <si>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</si>
  <si>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</si>
  <si>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</si>
  <si>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</si>
  <si>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</si>
  <si>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</si>
  <si>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</si>
  <si>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</si>
  <si>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</si>
  <si>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</si>
  <si>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</si>
  <si>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</si>
  <si>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</si>
  <si>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</si>
  <si>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</si>
  <si>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</si>
  <si>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</si>
  <si>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</si>
  <si>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</si>
  <si>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</si>
  <si>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</si>
  <si>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</si>
  <si>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</si>
  <si>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</si>
  <si>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</si>
  <si>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</si>
  <si>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</si>
  <si>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</si>
  <si>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</si>
  <si>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</si>
  <si>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</si>
  <si>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</si>
  <si>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</si>
  <si>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</si>
  <si>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</si>
  <si>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</si>
  <si>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</si>
  <si>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</si>
  <si>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</si>
  <si>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</si>
  <si>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</si>
  <si>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</si>
  <si>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</si>
  <si>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</si>
  <si>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</si>
  <si>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</si>
  <si>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</si>
  <si>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</si>
  <si>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</si>
  <si>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</si>
  <si>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</si>
  <si>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</si>
  <si>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</si>
  <si>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</si>
  <si>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</si>
  <si>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</si>
  <si>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</si>
  <si>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</si>
  <si>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</si>
  <si>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</si>
  <si>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</si>
  <si>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</si>
  <si>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</si>
  <si>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</si>
  <si>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</si>
  <si>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</si>
  <si>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</si>
  <si>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</si>
  <si>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</si>
  <si>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</si>
  <si>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</si>
  <si>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</si>
  <si>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</si>
  <si>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</si>
  <si>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</si>
  <si>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</si>
  <si>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</si>
  <si>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</si>
  <si>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</si>
  <si>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</si>
  <si>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</si>
  <si>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</si>
  <si>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</si>
  <si>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</si>
  <si>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</si>
  <si>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</si>
  <si>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</si>
  <si>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</si>
  <si>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</si>
  <si>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</si>
  <si>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</si>
  <si>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</si>
  <si>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</si>
  <si>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</si>
  <si>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</si>
  <si>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</si>
  <si>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</si>
  <si>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</si>
  <si>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</si>
  <si>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</si>
  <si>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</si>
  <si>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</si>
  <si>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</si>
  <si>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</si>
  <si>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</si>
  <si>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</si>
  <si>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</si>
  <si>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</si>
  <si>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</si>
  <si>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</si>
  <si>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</si>
  <si>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</si>
  <si>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</si>
  <si>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</si>
  <si>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</si>
  <si>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</si>
  <si>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</si>
  <si>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</si>
  <si>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</si>
  <si>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</si>
  <si>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</si>
  <si>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</si>
  <si>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</si>
  <si>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</si>
  <si>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</si>
  <si>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</si>
  <si>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</si>
  <si>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</si>
  <si>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</si>
  <si>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</si>
  <si>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</si>
  <si>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</si>
  <si>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</si>
  <si>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</si>
  <si>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</si>
  <si>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</si>
  <si>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</si>
  <si>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</si>
  <si>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</si>
  <si>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</si>
  <si>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</si>
  <si>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</si>
  <si>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</si>
  <si>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</si>
  <si>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</si>
  <si>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</si>
  <si>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</si>
  <si>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</si>
  <si>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</si>
  <si>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</si>
  <si>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</si>
  <si>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</si>
  <si>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</si>
  <si>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</si>
  <si>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</si>
  <si>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</si>
  <si>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</si>
  <si>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</si>
  <si>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</si>
  <si>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</si>
  <si>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</si>
  <si>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</si>
  <si>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</si>
  <si>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</si>
  <si>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</si>
  <si>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</si>
  <si>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</si>
  <si>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</si>
  <si>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</si>
  <si>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</si>
  <si>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</si>
  <si>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</si>
  <si>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</si>
  <si>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</si>
  <si>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</si>
  <si>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</si>
  <si>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</si>
  <si>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</si>
  <si>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</si>
  <si>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</si>
  <si>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</si>
  <si>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</si>
  <si>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</si>
  <si>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</si>
  <si>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</si>
  <si>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</si>
  <si>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</si>
  <si>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</si>
  <si>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</si>
  <si>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</si>
  <si>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</si>
  <si>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</si>
  <si>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</si>
  <si>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</si>
  <si>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</si>
  <si>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</si>
  <si>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</si>
  <si>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</si>
  <si>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</si>
  <si>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</si>
  <si>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</si>
  <si>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</si>
  <si>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</si>
  <si>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</si>
  <si>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</si>
  <si>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</si>
  <si>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</si>
  <si>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</si>
  <si>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</si>
  <si>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</si>
  <si>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</si>
  <si>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</si>
  <si>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</si>
  <si>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</si>
  <si>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</si>
  <si>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</si>
  <si>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</si>
  <si>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</si>
  <si>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</si>
  <si>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</si>
  <si>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</si>
  <si>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</si>
  <si>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</si>
  <si>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</si>
  <si>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</si>
  <si>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</si>
  <si>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</si>
  <si>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</si>
  <si>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</si>
  <si>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</si>
  <si>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</si>
  <si>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</si>
  <si>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</si>
  <si>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</si>
  <si>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</si>
  <si>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</si>
  <si>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</si>
  <si>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</si>
  <si>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</si>
  <si>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</si>
  <si>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</si>
  <si>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</si>
  <si>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</si>
  <si>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</si>
  <si>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</si>
  <si>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</si>
  <si>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</si>
  <si>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</si>
  <si>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</si>
  <si>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</si>
  <si>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</si>
  <si>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</si>
  <si>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</si>
  <si>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</si>
  <si>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</si>
  <si>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</si>
  <si>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</si>
  <si>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</si>
  <si>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</si>
  <si>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</si>
  <si>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</si>
  <si>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</si>
  <si>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</si>
  <si>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</si>
  <si>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</si>
  <si>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</si>
  <si>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</si>
  <si>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</si>
  <si>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</si>
  <si>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</si>
  <si>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</si>
  <si>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</si>
  <si>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</si>
  <si>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</si>
  <si>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</si>
  <si>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</si>
  <si>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</si>
  <si>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</si>
  <si>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</si>
  <si>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</si>
  <si>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</si>
  <si>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</si>
  <si>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</si>
  <si>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</si>
  <si>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</si>
  <si>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</si>
  <si>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</si>
  <si>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</si>
  <si>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</si>
  <si>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</si>
  <si>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</si>
  <si>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</si>
  <si>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</si>
  <si>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</si>
  <si>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</si>
  <si>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</si>
  <si>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</si>
  <si>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</si>
  <si>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</si>
  <si>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</si>
  <si>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</si>
  <si>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</si>
  <si>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</si>
  <si>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</si>
  <si>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</si>
  <si>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</si>
  <si>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</si>
  <si>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</si>
  <si>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</si>
  <si>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</si>
  <si>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</si>
  <si>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</si>
  <si>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</si>
  <si>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</si>
  <si>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</si>
  <si>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</si>
  <si>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</si>
  <si>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</si>
  <si>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</si>
  <si>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</si>
  <si>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</si>
  <si>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</si>
  <si>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</si>
  <si>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</si>
  <si>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</si>
  <si>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</si>
  <si>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</si>
  <si>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</si>
  <si>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</si>
  <si>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</si>
  <si>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</si>
  <si>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</si>
  <si>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</si>
  <si>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</si>
  <si>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</si>
  <si>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</si>
  <si>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</si>
  <si>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</si>
  <si>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</si>
  <si>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</si>
  <si>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</si>
  <si>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</si>
  <si>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</si>
  <si>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</si>
  <si>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</si>
  <si>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</si>
  <si>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</si>
  <si>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</si>
  <si>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</si>
  <si>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</si>
  <si>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</si>
  <si>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</si>
  <si>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</si>
  <si>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</si>
  <si>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</si>
  <si>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</si>
  <si>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</si>
  <si>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</si>
  <si>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</si>
  <si>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</si>
  <si>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</si>
  <si>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</si>
  <si>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</si>
  <si>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</si>
  <si>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</si>
  <si>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</si>
  <si>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</si>
  <si>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</si>
  <si>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</si>
  <si>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</si>
  <si>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</si>
  <si>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</si>
  <si>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</si>
  <si>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</si>
  <si>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</si>
  <si>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</si>
  <si>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</si>
  <si>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</si>
  <si>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</si>
  <si>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</si>
  <si>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</si>
  <si>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</si>
  <si>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</si>
  <si>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</si>
  <si>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</si>
  <si>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</si>
  <si>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</si>
  <si>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</si>
  <si>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</si>
  <si>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</si>
  <si>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</si>
  <si>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</si>
  <si>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</si>
  <si>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</si>
  <si>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</si>
  <si>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</si>
  <si>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</si>
  <si>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</si>
  <si>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</si>
  <si>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</si>
  <si>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</si>
  <si>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</si>
  <si>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</si>
  <si>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</si>
  <si>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</si>
  <si>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</si>
  <si>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</si>
  <si>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</si>
  <si>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</si>
  <si>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</si>
  <si>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</si>
  <si>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</si>
  <si>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</si>
  <si>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</si>
  <si>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</si>
  <si>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</si>
  <si>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</si>
  <si>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</si>
  <si>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</si>
  <si>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</si>
  <si>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</si>
  <si>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</si>
  <si>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</si>
  <si>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</si>
  <si>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</si>
  <si>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</si>
  <si>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</si>
  <si>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</si>
  <si>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</si>
  <si>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</si>
  <si>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</si>
  <si>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</si>
  <si>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</si>
  <si>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</si>
  <si>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</si>
  <si>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</si>
  <si>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</si>
  <si>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</si>
  <si>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</si>
  <si>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</si>
  <si>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</si>
  <si>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</si>
  <si>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</si>
  <si>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</si>
  <si>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</si>
  <si>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</si>
  <si>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</si>
  <si>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</si>
  <si>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</si>
  <si>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</si>
  <si>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</si>
  <si>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</si>
  <si>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</si>
  <si>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</si>
  <si>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</si>
  <si>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</si>
  <si>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</si>
  <si>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</si>
  <si>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</si>
  <si>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</si>
  <si>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</si>
  <si>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</si>
  <si>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</si>
  <si>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</si>
  <si>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</si>
  <si>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</si>
  <si>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</si>
  <si>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</si>
  <si>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</si>
  <si>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</si>
  <si>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</si>
  <si>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</si>
  <si>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</si>
  <si>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</si>
  <si>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</si>
  <si>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</si>
  <si>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</si>
  <si>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</si>
  <si>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</si>
  <si>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</si>
  <si>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</si>
  <si>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</si>
  <si>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</si>
  <si>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</si>
  <si>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</si>
  <si>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</si>
  <si>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</si>
  <si>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</si>
  <si>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</si>
  <si>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</si>
  <si>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</si>
  <si>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</si>
  <si>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</si>
  <si>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</si>
  <si>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</si>
  <si>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</si>
  <si>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</si>
  <si>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</si>
  <si>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</si>
  <si>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</si>
  <si>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</si>
  <si>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</si>
  <si>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</si>
  <si>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</si>
  <si>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</si>
  <si>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</si>
  <si>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</si>
  <si>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</si>
  <si>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</si>
  <si>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</si>
  <si>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</si>
  <si>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</si>
  <si>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</si>
  <si>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</si>
  <si>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</si>
  <si>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</si>
  <si>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</si>
  <si>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</si>
  <si>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</si>
  <si>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</si>
  <si>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</si>
  <si>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</si>
  <si>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</si>
  <si>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</si>
  <si>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</si>
  <si>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</si>
  <si>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</si>
  <si>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</si>
  <si>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</si>
  <si>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</si>
  <si>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</si>
  <si>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</si>
  <si>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</si>
  <si>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</si>
  <si>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</si>
  <si>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</si>
  <si>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</si>
  <si>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</si>
  <si>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</si>
  <si>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</si>
  <si>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</si>
  <si>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</si>
  <si>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</si>
  <si>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</si>
  <si>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</si>
  <si>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</si>
  <si>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</si>
  <si>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</si>
  <si>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</si>
  <si>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</si>
  <si>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</si>
  <si>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</si>
  <si>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</si>
  <si>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</si>
  <si>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</si>
  <si>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</si>
  <si>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</si>
  <si>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</si>
  <si>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</si>
  <si>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</si>
  <si>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</si>
  <si>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</si>
  <si>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</si>
  <si>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</si>
  <si>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</si>
  <si>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</si>
  <si>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</si>
  <si>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</si>
  <si>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</si>
  <si>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</si>
  <si>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</si>
  <si>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</si>
  <si>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</si>
  <si>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</si>
  <si>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</si>
  <si>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</si>
  <si>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</si>
  <si>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</si>
  <si>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</si>
  <si>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</si>
  <si>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</si>
  <si>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</si>
  <si>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</si>
  <si>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</si>
  <si>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</si>
  <si>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</si>
  <si>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</si>
  <si>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</si>
  <si>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</si>
  <si>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</si>
  <si>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</si>
  <si>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</si>
  <si>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</si>
  <si>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</si>
  <si>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</si>
  <si>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</si>
  <si>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</si>
  <si>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</si>
  <si>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</si>
  <si>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</si>
  <si>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</si>
  <si>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</si>
  <si>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</si>
  <si>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</si>
  <si>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</si>
  <si>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</si>
  <si>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</si>
  <si>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</si>
  <si>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</si>
  <si>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</si>
  <si>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</si>
  <si>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</si>
  <si>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</si>
  <si>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</si>
  <si>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</si>
  <si>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</si>
  <si>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</si>
  <si>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</si>
  <si>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</si>
  <si>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</si>
  <si>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</si>
  <si>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</si>
  <si>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</si>
  <si>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</si>
  <si>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</si>
  <si>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</si>
  <si>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</si>
  <si>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</si>
  <si>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</si>
  <si>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</si>
  <si>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</si>
  <si>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</si>
  <si>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</si>
  <si>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</si>
  <si>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</si>
  <si>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</si>
  <si>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</si>
  <si>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</si>
  <si>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</si>
  <si>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</si>
  <si>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</si>
  <si>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</si>
  <si>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</si>
  <si>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</si>
  <si>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</si>
  <si>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</si>
  <si>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</si>
  <si>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</si>
  <si>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</si>
  <si>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</si>
  <si>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</si>
  <si>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</si>
  <si>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</si>
  <si>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</si>
  <si>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</si>
  <si>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</si>
  <si>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</si>
  <si>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</si>
  <si>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</si>
  <si>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</si>
  <si>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</si>
  <si>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</si>
  <si>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</si>
  <si>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</si>
  <si>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</si>
  <si>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</si>
  <si>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</si>
  <si>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</si>
  <si>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</si>
  <si>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</si>
  <si>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</si>
  <si>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</si>
  <si>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</si>
  <si>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</si>
  <si>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</si>
  <si>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</si>
  <si>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</si>
  <si>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</si>
  <si>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</si>
  <si>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</si>
  <si>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</si>
  <si>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</si>
  <si>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</si>
  <si>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</si>
  <si>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</si>
  <si>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</si>
  <si>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</si>
  <si>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</si>
  <si>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</si>
  <si>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</si>
  <si>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</si>
  <si>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</si>
  <si>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</si>
  <si>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</si>
  <si>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</si>
  <si>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</si>
  <si>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</si>
  <si>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</si>
  <si>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</si>
  <si>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</si>
  <si>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</si>
  <si>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</si>
  <si>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</si>
  <si>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</si>
  <si>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</si>
  <si>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</si>
  <si>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</si>
  <si>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</si>
  <si>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</si>
  <si>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</si>
  <si>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</si>
  <si>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</si>
  <si>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</si>
  <si>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</si>
  <si>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</si>
  <si>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</si>
  <si>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</si>
  <si>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</si>
  <si>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</si>
  <si>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</si>
  <si>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</si>
  <si>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</si>
  <si>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</si>
  <si>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</si>
  <si>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</si>
  <si>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</si>
  <si>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</si>
  <si>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</si>
  <si>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</si>
  <si>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</si>
  <si>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</si>
  <si>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</si>
  <si>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</si>
  <si>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</si>
  <si>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</si>
  <si>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</si>
  <si>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</si>
  <si>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</si>
  <si>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</si>
  <si>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</si>
  <si>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</si>
  <si>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</si>
  <si>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</si>
  <si>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</si>
  <si>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</si>
  <si>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</si>
  <si>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</si>
  <si>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</si>
  <si>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</si>
  <si>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</si>
  <si>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</si>
  <si>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</si>
  <si>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</si>
  <si>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</si>
  <si>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</si>
  <si>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</si>
  <si>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</si>
  <si>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</si>
  <si>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</si>
  <si>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</si>
  <si>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</si>
  <si>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</si>
  <si>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</si>
  <si>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</si>
  <si>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</si>
  <si>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</si>
  <si>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</si>
  <si>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</si>
  <si>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</si>
  <si>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</si>
  <si>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</si>
  <si>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</si>
  <si>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</si>
  <si>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</si>
  <si>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</si>
  <si>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</si>
  <si>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</si>
  <si>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</si>
  <si>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</si>
  <si>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</si>
  <si>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</si>
  <si>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</si>
  <si>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</si>
  <si>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</si>
  <si>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</si>
  <si>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</si>
  <si>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</si>
  <si>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</si>
  <si>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</si>
  <si>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</si>
  <si>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</si>
  <si>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</si>
  <si>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</si>
  <si>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</si>
  <si>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</si>
  <si>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</si>
  <si>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</si>
  <si>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</si>
  <si>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</si>
  <si>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</si>
  <si>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</si>
  <si>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</si>
  <si>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</si>
  <si>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</si>
  <si>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</si>
  <si>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</si>
  <si>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</si>
  <si>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</si>
  <si>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</si>
  <si>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</si>
  <si>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</si>
  <si>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</si>
  <si>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</si>
  <si>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</si>
  <si>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</si>
  <si>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</si>
  <si>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</si>
  <si>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</si>
  <si>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</si>
  <si>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</si>
  <si>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</si>
  <si>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</si>
  <si>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</si>
  <si>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</si>
  <si>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</si>
  <si>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</si>
  <si>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</si>
  <si>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</si>
  <si>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</si>
  <si>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</si>
  <si>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</si>
  <si>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</si>
  <si>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</si>
  <si>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</si>
  <si>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</si>
  <si>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</si>
  <si>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</si>
  <si>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</si>
  <si>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</si>
  <si>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</si>
  <si>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</si>
  <si>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</si>
  <si>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</si>
  <si>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</si>
  <si>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</si>
  <si>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</si>
  <si>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</si>
  <si>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</si>
  <si>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</si>
  <si>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</si>
  <si>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</si>
  <si>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</si>
  <si>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</si>
  <si>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</si>
  <si>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</si>
  <si>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</si>
  <si>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</si>
  <si>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</si>
  <si>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</si>
  <si>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</si>
  <si>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</si>
  <si>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</si>
  <si>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</si>
  <si>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</si>
  <si>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</si>
  <si>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</si>
  <si>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</si>
  <si>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</si>
  <si>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</si>
  <si>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</si>
  <si>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</si>
  <si>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</si>
  <si>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</si>
  <si>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</si>
  <si>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</si>
  <si>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</si>
  <si>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</si>
  <si>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</si>
  <si>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</si>
  <si>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</si>
  <si>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</si>
  <si>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</si>
  <si>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</si>
  <si>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</si>
  <si>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</si>
  <si>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</si>
  <si>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</si>
  <si>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</si>
  <si>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</si>
  <si>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</si>
  <si>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</si>
  <si>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</si>
  <si>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</si>
  <si>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</si>
  <si>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</si>
  <si>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</si>
  <si>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</si>
  <si>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</si>
  <si>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</si>
  <si>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</si>
  <si>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</si>
  <si>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</si>
  <si>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</si>
  <si>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</si>
  <si>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</si>
  <si>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</si>
  <si>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</si>
  <si>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</si>
  <si>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</si>
  <si>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</si>
  <si>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</si>
  <si>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</si>
  <si>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</si>
  <si>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</si>
  <si>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</si>
  <si>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</si>
  <si>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</si>
  <si>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</si>
  <si>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</si>
  <si>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</si>
  <si>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</si>
  <si>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</si>
  <si>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</si>
  <si>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</si>
  <si>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</si>
  <si>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</si>
  <si>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</si>
  <si>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</si>
  <si>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</si>
  <si>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</si>
  <si>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</si>
  <si>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</si>
  <si>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</si>
  <si>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</si>
  <si>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</si>
  <si>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</si>
  <si>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</si>
  <si>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</si>
  <si>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</si>
  <si>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</si>
  <si>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</si>
  <si>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</si>
  <si>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</si>
  <si>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</si>
  <si>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</si>
  <si>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</si>
  <si>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</si>
  <si>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</si>
  <si>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</si>
  <si>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</si>
  <si>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</si>
  <si>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</si>
  <si>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</si>
  <si>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</si>
  <si>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</si>
  <si>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</si>
  <si>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</si>
  <si>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</si>
  <si>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</si>
  <si>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</si>
  <si>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</si>
  <si>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</si>
  <si>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</si>
  <si>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</si>
  <si>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</si>
  <si>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</si>
  <si>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</si>
  <si>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</si>
  <si>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</si>
  <si>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</si>
  <si>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</si>
  <si>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</si>
  <si>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</si>
  <si>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</si>
  <si>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</si>
  <si>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</si>
  <si>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</si>
  <si>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</si>
  <si>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</si>
  <si>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</si>
  <si>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</si>
  <si>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</si>
  <si>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</si>
  <si>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</si>
  <si>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</si>
  <si>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</si>
  <si>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</si>
  <si>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</si>
  <si>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</si>
  <si>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</si>
  <si>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</si>
  <si>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</si>
  <si>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</si>
  <si>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</si>
  <si>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</si>
  <si>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</si>
  <si>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</si>
  <si>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</si>
  <si>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</si>
  <si>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</si>
  <si>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</si>
  <si>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</si>
  <si>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</si>
  <si>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</si>
  <si>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</si>
  <si>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</si>
  <si>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</si>
  <si>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</si>
  <si>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</si>
  <si>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</si>
  <si>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</si>
  <si>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</si>
  <si>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</si>
  <si>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</si>
  <si>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</si>
  <si>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</si>
  <si>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</si>
  <si>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</si>
  <si>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</si>
  <si>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</si>
  <si>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</si>
  <si>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</si>
  <si>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</si>
  <si>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</si>
  <si>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</si>
  <si>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</si>
  <si>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</si>
  <si>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</si>
  <si>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</si>
  <si>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</si>
  <si>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</si>
  <si>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</si>
  <si>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</si>
  <si>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</si>
  <si>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</si>
  <si>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</si>
  <si>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</si>
  <si>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</si>
  <si>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</si>
  <si>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</si>
  <si>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</si>
  <si>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</si>
  <si>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</si>
  <si>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</si>
  <si>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</si>
  <si>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</si>
  <si>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</si>
  <si>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</si>
  <si>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</si>
  <si>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</si>
  <si>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</si>
  <si>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</si>
  <si>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</si>
  <si>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</si>
  <si>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</si>
  <si>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</si>
  <si>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</si>
  <si>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</si>
  <si>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</si>
  <si>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</si>
  <si>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</si>
  <si>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</si>
  <si>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</si>
  <si>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</si>
  <si>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</si>
  <si>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</si>
  <si>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</si>
  <si>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</si>
  <si>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</si>
  <si>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</si>
  <si>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</si>
  <si>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</si>
  <si>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</si>
  <si>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</si>
  <si>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</si>
  <si>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</si>
  <si>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</si>
  <si>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</si>
  <si>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</si>
  <si>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</si>
  <si>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</si>
  <si>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</si>
  <si>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</si>
  <si>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</si>
  <si>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</si>
  <si>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</si>
  <si>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</si>
  <si>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</si>
  <si>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</si>
  <si>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</si>
  <si>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</si>
  <si>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</si>
  <si>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</si>
  <si>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</si>
  <si>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</si>
  <si>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</si>
  <si>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</si>
  <si>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</si>
  <si>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</si>
  <si>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</si>
  <si>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</si>
  <si>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</si>
  <si>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</si>
  <si>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</si>
  <si>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</si>
  <si>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</si>
  <si>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</si>
  <si>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</si>
  <si>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</si>
  <si>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</si>
  <si>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</si>
  <si>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</si>
  <si>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</si>
  <si>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</si>
  <si>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</si>
  <si>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</si>
  <si>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</si>
  <si>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</si>
  <si>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</si>
  <si>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</si>
  <si>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</si>
  <si>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</si>
  <si>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</si>
  <si>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</si>
  <si>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</si>
  <si>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</si>
  <si>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</si>
  <si>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</si>
  <si>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</si>
  <si>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</si>
  <si>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</si>
  <si>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</si>
  <si>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</si>
  <si>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</si>
  <si>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</si>
  <si>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</si>
  <si>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</si>
  <si>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</si>
  <si>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</si>
  <si>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</si>
  <si>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</si>
  <si>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</si>
  <si>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</si>
  <si>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</si>
  <si>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</si>
  <si>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</si>
  <si>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</si>
  <si>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</si>
  <si>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</si>
  <si>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</si>
  <si>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</si>
  <si>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</si>
  <si>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</si>
  <si>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</si>
  <si>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</si>
  <si>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</si>
  <si>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</si>
  <si>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</si>
  <si>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</si>
  <si>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</si>
  <si>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</si>
  <si>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</si>
  <si>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</si>
  <si>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</si>
  <si>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</si>
  <si>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</si>
  <si>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</si>
  <si>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</si>
  <si>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</si>
  <si>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</si>
  <si>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</si>
  <si>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</si>
  <si>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</si>
  <si>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</si>
  <si>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</si>
  <si>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</si>
  <si>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</si>
  <si>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</si>
  <si>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</si>
  <si>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</si>
  <si>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</si>
  <si>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</si>
  <si>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</si>
  <si>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</si>
  <si>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</si>
  <si>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</si>
  <si>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</si>
  <si>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</si>
  <si>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</si>
  <si>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</si>
  <si>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</si>
  <si>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</si>
  <si>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</si>
  <si>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</si>
  <si>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</si>
  <si>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</si>
  <si>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</si>
  <si>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</si>
  <si>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</si>
  <si>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</si>
  <si>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</si>
  <si>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</si>
  <si>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</si>
  <si>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</si>
  <si>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</si>
  <si>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</si>
  <si>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</si>
  <si>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</si>
  <si>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</si>
  <si>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</si>
  <si>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</si>
  <si>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</si>
  <si>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</si>
  <si>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</si>
  <si>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</si>
  <si>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</si>
  <si>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</si>
  <si>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</si>
  <si>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</si>
  <si>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</si>
  <si>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</si>
  <si>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</si>
  <si>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</si>
  <si>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</si>
  <si>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</si>
  <si>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</si>
  <si>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</si>
  <si>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</si>
  <si>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</si>
  <si>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</si>
  <si>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</si>
  <si>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</si>
  <si>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</si>
  <si>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</si>
  <si>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</si>
  <si>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</si>
  <si>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</si>
  <si>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</si>
  <si>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</si>
  <si>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</si>
  <si>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</si>
  <si>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</si>
  <si>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</si>
  <si>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</si>
  <si>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</si>
  <si>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</si>
  <si>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</si>
  <si>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</si>
  <si>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</si>
  <si>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</si>
  <si>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</si>
  <si>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</si>
  <si>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</si>
  <si>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</si>
  <si>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</si>
  <si>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</si>
  <si>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</si>
  <si>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</si>
  <si>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</si>
  <si>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</si>
  <si>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</si>
  <si>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</si>
  <si>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</si>
  <si>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</si>
  <si>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</si>
  <si>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</si>
  <si>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</si>
  <si>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</si>
  <si>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</si>
  <si>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</si>
  <si>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</si>
  <si>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</si>
  <si>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</si>
  <si>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</si>
  <si>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</si>
  <si>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</si>
  <si>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</si>
  <si>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</si>
  <si>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</si>
  <si>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</si>
  <si>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</si>
  <si>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</si>
  <si>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</si>
  <si>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</si>
  <si>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</si>
  <si>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</si>
  <si>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</si>
  <si>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</si>
  <si>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</si>
  <si>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</si>
  <si>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</si>
  <si>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</si>
  <si>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</si>
  <si>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</si>
  <si>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</si>
  <si>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</si>
  <si>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</si>
  <si>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</si>
  <si>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</si>
  <si>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</si>
  <si>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</si>
  <si>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</si>
  <si>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</si>
  <si>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</si>
  <si>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</si>
  <si>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</si>
  <si>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</si>
  <si>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</si>
  <si>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</si>
  <si>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</si>
  <si>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</si>
  <si>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</si>
  <si>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</si>
  <si>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</si>
  <si>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</si>
  <si>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</si>
  <si>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</si>
  <si>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</si>
  <si>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</si>
  <si>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</si>
  <si>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</si>
  <si>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</si>
  <si>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</si>
  <si>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</si>
  <si>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</si>
  <si>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</si>
  <si>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</si>
  <si>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</si>
  <si>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</si>
  <si>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</si>
  <si>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</si>
  <si>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</si>
  <si>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</si>
  <si>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</si>
  <si>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</si>
  <si>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</si>
  <si>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</si>
  <si>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</si>
  <si>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</si>
  <si>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</si>
  <si>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</si>
  <si>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</si>
  <si>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</si>
  <si>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</si>
  <si>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</si>
  <si>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</si>
  <si>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</si>
  <si>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</si>
  <si>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</si>
  <si>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</si>
  <si>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</si>
  <si>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</si>
  <si>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</si>
  <si>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</si>
  <si>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</si>
  <si>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</si>
  <si>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</si>
  <si>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</si>
  <si>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</si>
  <si>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</si>
  <si>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</si>
  <si>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</si>
  <si>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</si>
  <si>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</si>
  <si>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</si>
  <si>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</si>
  <si>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</si>
  <si>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</si>
  <si>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</si>
  <si>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</si>
  <si>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</si>
  <si>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</si>
  <si>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</si>
  <si>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</si>
  <si>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</si>
  <si>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</si>
  <si>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</si>
  <si>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</si>
  <si>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</si>
  <si>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</si>
  <si>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</si>
  <si>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</si>
  <si>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</si>
  <si>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</si>
  <si>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</si>
  <si>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</si>
  <si>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</si>
  <si>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</si>
  <si>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</si>
  <si>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</si>
  <si>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</si>
  <si>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</si>
  <si>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</si>
  <si>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</si>
  <si>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</si>
  <si>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</si>
  <si>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</si>
  <si>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</si>
  <si>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</si>
  <si>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</si>
  <si>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</si>
  <si>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</si>
  <si>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</si>
  <si>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</si>
  <si>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</si>
  <si>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</si>
  <si>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</si>
  <si>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</si>
  <si>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</si>
  <si>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</si>
  <si>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</si>
  <si>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</si>
  <si>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</si>
  <si>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</si>
  <si>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</si>
  <si>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</si>
  <si>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</si>
  <si>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</si>
  <si>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</si>
  <si>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</si>
  <si>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</si>
  <si>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</si>
  <si>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</si>
  <si>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</si>
  <si>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</si>
  <si>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</si>
  <si>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</si>
  <si>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</si>
  <si>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</si>
  <si>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</si>
  <si>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</si>
  <si>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</si>
  <si>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</si>
  <si>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</si>
  <si>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</si>
  <si>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</si>
  <si>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</si>
  <si>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</si>
  <si>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</si>
  <si>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</si>
  <si>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</si>
  <si>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</si>
  <si>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</si>
  <si>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</si>
  <si>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</si>
  <si>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</si>
  <si>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</si>
  <si>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</si>
  <si>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</si>
  <si>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</si>
  <si>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</si>
  <si>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</si>
  <si>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</si>
  <si>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</si>
  <si>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</si>
  <si>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</si>
  <si>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</si>
  <si>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</si>
  <si>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</si>
  <si>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</si>
  <si>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</si>
  <si>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</si>
  <si>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</si>
  <si>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</si>
  <si>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</si>
  <si>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</si>
  <si>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</si>
  <si>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</si>
  <si>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</si>
  <si>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</si>
  <si>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</si>
  <si>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</si>
  <si>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</si>
  <si>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</si>
  <si>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</si>
  <si>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</si>
  <si>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</si>
  <si>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</si>
  <si>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</si>
  <si>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</si>
  <si>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</si>
  <si>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</si>
  <si>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</si>
  <si>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</si>
  <si>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</si>
  <si>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</si>
  <si>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</si>
  <si>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</si>
  <si>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</si>
  <si>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</si>
  <si>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</si>
  <si>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</si>
  <si>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</si>
  <si>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</si>
  <si>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</si>
  <si>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</si>
  <si>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</si>
  <si>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</si>
  <si>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</si>
  <si>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</si>
  <si>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</si>
  <si>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</si>
  <si>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</si>
  <si>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</si>
  <si>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</si>
  <si>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</si>
  <si>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</si>
  <si>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</si>
  <si>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</si>
  <si>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</si>
  <si>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</si>
  <si>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</si>
  <si>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</si>
  <si>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</si>
  <si>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</si>
  <si>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</si>
  <si>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</si>
  <si>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</si>
  <si>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</si>
  <si>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</si>
  <si>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</si>
  <si>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</si>
  <si>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</si>
  <si>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</si>
  <si>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</si>
  <si>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</si>
  <si>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</si>
  <si>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</si>
  <si>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</si>
  <si>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</si>
  <si>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</si>
  <si>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</si>
  <si>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</si>
  <si>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</si>
  <si>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</si>
  <si>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</si>
  <si>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</si>
  <si>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</si>
  <si>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</si>
  <si>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</si>
  <si>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</si>
  <si>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</si>
  <si>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</si>
  <si>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</si>
  <si>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</si>
  <si>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</si>
  <si>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</si>
  <si>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</si>
  <si>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</si>
  <si>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</si>
  <si>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</si>
  <si>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</si>
  <si>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</si>
  <si>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</si>
  <si>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</si>
  <si>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</si>
  <si>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</si>
  <si>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</si>
  <si>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</si>
  <si>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</si>
  <si>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</si>
  <si>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</si>
  <si>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</si>
  <si>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</si>
  <si>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</si>
  <si>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</si>
  <si>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</si>
  <si>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</si>
  <si>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</si>
  <si>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</si>
  <si>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</si>
  <si>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</si>
  <si>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</si>
  <si>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</si>
  <si>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</si>
  <si>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</si>
  <si>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</si>
  <si>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</si>
  <si>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</si>
  <si>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</si>
  <si>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</si>
  <si>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</si>
  <si>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</si>
  <si>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</si>
  <si>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</si>
  <si>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</si>
  <si>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</si>
  <si>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</si>
  <si>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</si>
  <si>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</si>
  <si>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</si>
  <si>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</si>
  <si>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</si>
  <si>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</si>
  <si>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</si>
  <si>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</si>
  <si>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</si>
  <si>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</si>
  <si>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</si>
  <si>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</si>
  <si>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</si>
  <si>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</si>
  <si>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</si>
  <si>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</si>
  <si>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</si>
  <si>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</si>
  <si>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</si>
  <si>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</si>
  <si>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</si>
  <si>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</si>
  <si>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</si>
  <si>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</si>
  <si>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</si>
  <si>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</si>
  <si>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</si>
  <si>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</si>
  <si>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</si>
  <si>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</si>
  <si>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</si>
  <si>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</si>
  <si>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</si>
  <si>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</si>
  <si>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</si>
  <si>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</si>
  <si>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</si>
  <si>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</si>
  <si>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</si>
  <si>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</si>
  <si>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</si>
  <si>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</si>
  <si>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</si>
  <si>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</si>
  <si>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</si>
  <si>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</si>
  <si>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</si>
  <si>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</si>
  <si>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</si>
  <si>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</si>
  <si>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</si>
  <si>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</si>
  <si>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</si>
  <si>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</si>
  <si>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</si>
  <si>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</si>
  <si>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</si>
  <si>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</si>
  <si>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</si>
  <si>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</si>
  <si>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</si>
  <si>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</si>
  <si>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</si>
  <si>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</si>
  <si>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</si>
  <si>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</si>
  <si>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</si>
  <si>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</si>
  <si>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</si>
  <si>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</si>
  <si>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</si>
  <si>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</si>
  <si>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</si>
  <si>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</si>
  <si>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</si>
  <si>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</si>
  <si>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</si>
  <si>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</si>
  <si>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</si>
  <si>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</si>
  <si>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</si>
  <si>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</si>
  <si>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</si>
  <si>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</si>
  <si>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</si>
  <si>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</si>
  <si>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</si>
  <si>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</si>
  <si>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</si>
  <si>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</si>
  <si>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</si>
  <si>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</si>
  <si>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</si>
  <si>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</si>
  <si>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</si>
  <si>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</si>
  <si>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</si>
  <si>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</si>
  <si>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</si>
  <si>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</si>
  <si>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</si>
  <si>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</si>
  <si>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</si>
  <si>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</si>
  <si>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</si>
  <si>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</si>
  <si>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</si>
  <si>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</si>
  <si>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</si>
  <si>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</si>
  <si>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</si>
  <si>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</si>
  <si>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</si>
  <si>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</si>
  <si>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</si>
  <si>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</si>
  <si>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</si>
  <si>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</si>
  <si>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</si>
  <si>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</si>
  <si>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</si>
  <si>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</si>
  <si>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</si>
  <si>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</si>
  <si>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</si>
  <si>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</si>
  <si>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</si>
  <si>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</si>
  <si>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</si>
  <si>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</si>
  <si>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</si>
  <si>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</si>
  <si>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</si>
  <si>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</si>
  <si>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</si>
  <si>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</si>
  <si>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</si>
  <si>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</si>
  <si>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</si>
  <si>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</si>
  <si>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</si>
  <si>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</si>
  <si>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</si>
  <si>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</si>
  <si>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</si>
  <si>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</si>
  <si>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</si>
  <si>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</si>
  <si>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</si>
  <si>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</si>
  <si>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</si>
  <si>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</si>
  <si>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</si>
  <si>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</si>
  <si>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</si>
  <si>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</si>
  <si>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</si>
  <si>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</si>
  <si>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</si>
  <si>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</si>
  <si>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</si>
  <si>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</si>
  <si>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</si>
  <si>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</si>
  <si>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</si>
  <si>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</si>
  <si>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</si>
  <si>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</si>
  <si>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</si>
  <si>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</si>
  <si>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</si>
  <si>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</si>
  <si>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</si>
  <si>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</si>
  <si>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</si>
  <si>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</si>
  <si>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</si>
  <si>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</si>
  <si>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</si>
  <si>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</si>
  <si>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</si>
  <si>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</si>
  <si>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</si>
  <si>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</si>
  <si>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</si>
  <si>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</si>
  <si>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</si>
  <si>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</si>
  <si>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</si>
  <si>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</si>
  <si>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</si>
  <si>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</si>
  <si>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</si>
  <si>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</si>
  <si>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</si>
  <si>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</si>
  <si>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</si>
  <si>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</si>
  <si>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</si>
  <si>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</si>
  <si>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</si>
  <si>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</si>
  <si>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</si>
  <si>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</si>
  <si>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</si>
  <si>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</si>
  <si>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</si>
  <si>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</si>
  <si>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</si>
  <si>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</si>
  <si>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</si>
  <si>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</si>
  <si>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</si>
  <si>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</si>
  <si>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</si>
  <si>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</si>
  <si>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</si>
  <si>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</si>
  <si>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</si>
  <si>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</si>
  <si>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</si>
  <si>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</si>
  <si>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</si>
  <si>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</si>
  <si>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</si>
  <si>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</si>
  <si>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</si>
  <si>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</si>
  <si>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</si>
  <si>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</si>
  <si>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</si>
  <si>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</si>
  <si>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</si>
  <si>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</si>
  <si>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</si>
  <si>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</si>
  <si>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</si>
  <si>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</si>
  <si>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</si>
  <si>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</si>
  <si>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</si>
  <si>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</si>
  <si>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</si>
  <si>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</si>
  <si>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</si>
  <si>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</si>
  <si>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</si>
  <si>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</si>
  <si>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</si>
  <si>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</si>
  <si>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</si>
  <si>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</si>
  <si>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</si>
  <si>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</si>
  <si>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</si>
  <si>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</si>
  <si>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</si>
  <si>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</si>
  <si>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</si>
  <si>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</si>
  <si>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</si>
  <si>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</si>
  <si>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</si>
  <si>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</si>
  <si>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</si>
  <si>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</si>
  <si>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</si>
  <si>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</si>
  <si>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</si>
  <si>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</si>
  <si>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</si>
  <si>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</si>
  <si>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</si>
  <si>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</si>
  <si>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</si>
  <si>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</si>
  <si>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</si>
  <si>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</si>
  <si>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</si>
  <si>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</si>
  <si>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</si>
  <si>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</si>
  <si>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</si>
  <si>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</si>
  <si>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</si>
  <si>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</si>
  <si>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</si>
  <si>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</si>
  <si>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</si>
  <si>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</si>
  <si>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</si>
  <si>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</si>
  <si>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</si>
  <si>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</si>
  <si>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</si>
  <si>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</si>
  <si>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</si>
  <si>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</si>
  <si>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</si>
  <si>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</si>
  <si>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</si>
  <si>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</si>
  <si>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</si>
  <si>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</si>
  <si>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</si>
  <si>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</si>
  <si>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</si>
  <si>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</si>
  <si>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</si>
  <si>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</si>
  <si>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</si>
  <si>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</si>
  <si>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</si>
  <si>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</si>
  <si>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</si>
  <si>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</si>
  <si>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</si>
  <si>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</si>
  <si>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</si>
  <si>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</si>
  <si>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</si>
  <si>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</si>
  <si>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</si>
  <si>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</si>
  <si>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</si>
  <si>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</si>
  <si>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</si>
  <si>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</si>
  <si>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</si>
  <si>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</si>
  <si>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</si>
  <si>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</si>
  <si>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</si>
  <si>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</si>
  <si>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</si>
  <si>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</si>
  <si>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</si>
  <si>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</si>
  <si>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</si>
  <si>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</si>
  <si>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</si>
  <si>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</si>
  <si>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</si>
  <si>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</si>
  <si>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</si>
  <si>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</si>
  <si>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</si>
  <si>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</si>
  <si>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</si>
  <si>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</si>
  <si>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</si>
  <si>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</si>
  <si>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</si>
  <si>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</si>
  <si>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</si>
  <si>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</si>
  <si>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</si>
  <si>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</si>
  <si>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</si>
  <si>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</si>
  <si>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</si>
  <si>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</si>
  <si>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</si>
  <si>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</si>
  <si>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</si>
  <si>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</si>
  <si>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</si>
  <si>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</si>
  <si>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</si>
  <si>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</si>
  <si>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</si>
  <si>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</si>
  <si>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</si>
  <si>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</si>
  <si>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</si>
  <si>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</si>
  <si>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</si>
  <si>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</si>
  <si>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</si>
  <si>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</si>
  <si>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</si>
  <si>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</si>
  <si>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</si>
  <si>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</si>
  <si>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</si>
  <si>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</si>
  <si>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</si>
  <si>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</si>
  <si>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</si>
  <si>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</si>
  <si>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</si>
  <si>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</si>
  <si>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</si>
  <si>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</si>
  <si>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</si>
  <si>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</si>
  <si>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</si>
  <si>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</si>
  <si>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</si>
  <si>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</si>
  <si>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</si>
  <si>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</si>
  <si>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</si>
  <si>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</si>
  <si>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</si>
  <si>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</si>
  <si>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</si>
  <si>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</si>
  <si>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</si>
  <si>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</si>
  <si>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</si>
  <si>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</si>
  <si>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</si>
  <si>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</si>
  <si>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</si>
  <si>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</si>
  <si>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</si>
  <si>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</si>
  <si>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</si>
  <si>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</si>
  <si>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</si>
  <si>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</si>
  <si>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</si>
  <si>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</si>
  <si>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</si>
  <si>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</si>
  <si>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</si>
  <si>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</si>
  <si>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</si>
  <si>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</si>
  <si>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</si>
  <si>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</si>
  <si>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</si>
  <si>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</si>
  <si>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</si>
  <si>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</si>
  <si>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</si>
  <si>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</si>
  <si>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</si>
  <si>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</si>
  <si>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</si>
  <si>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</si>
  <si>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</si>
  <si>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</si>
  <si>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</si>
  <si>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</si>
  <si>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</si>
  <si>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</si>
  <si>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</si>
  <si>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</si>
  <si>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</si>
  <si>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</si>
  <si>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</si>
  <si>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</si>
  <si>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</si>
  <si>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</si>
  <si>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</si>
  <si>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</si>
  <si>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</si>
  <si>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</si>
  <si>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</si>
  <si>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</si>
  <si>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</si>
  <si>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</si>
  <si>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</si>
  <si>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</si>
  <si>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</si>
  <si>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</si>
  <si>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</si>
  <si>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</si>
  <si>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</si>
  <si>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</si>
  <si>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</si>
  <si>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</si>
  <si>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</si>
  <si>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</si>
  <si>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</si>
  <si>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</si>
  <si>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</si>
  <si>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</si>
  <si>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</si>
  <si>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</si>
  <si>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</si>
  <si>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</si>
  <si>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</si>
  <si>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</si>
  <si>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</si>
  <si>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</si>
  <si>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</si>
  <si>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</si>
  <si>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</si>
  <si>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</si>
  <si>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</si>
  <si>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</si>
  <si>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</si>
  <si>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</si>
  <si>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</si>
  <si>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</si>
  <si>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</si>
  <si>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</si>
  <si>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</si>
  <si>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</si>
  <si>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</si>
  <si>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</si>
  <si>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</si>
  <si>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</si>
  <si>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</si>
  <si>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</si>
  <si>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</si>
  <si>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</si>
  <si>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</si>
  <si>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</si>
  <si>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</si>
  <si>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</si>
  <si>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</si>
  <si>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</si>
  <si>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</si>
  <si>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</si>
  <si>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</si>
  <si>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</si>
  <si>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</si>
  <si>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</si>
  <si>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</si>
  <si>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</si>
  <si>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</si>
  <si>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</si>
  <si>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</si>
  <si>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</si>
  <si>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</si>
  <si>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</si>
  <si>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</si>
  <si>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</si>
  <si>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</si>
  <si>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</si>
  <si>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</si>
  <si>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</si>
  <si>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</si>
  <si>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</si>
  <si>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</si>
  <si>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</si>
  <si>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</si>
  <si>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</si>
  <si>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</si>
  <si>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</si>
  <si>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</si>
  <si>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</si>
  <si>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</si>
  <si>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</si>
  <si>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</si>
  <si>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</si>
  <si>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</si>
  <si>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</si>
  <si>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</si>
  <si>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</si>
  <si>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</si>
  <si>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</si>
  <si>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</si>
  <si>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</si>
  <si>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</si>
  <si>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</si>
  <si>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</si>
  <si>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</si>
  <si>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</si>
  <si>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</si>
  <si>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</si>
  <si>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</si>
  <si>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</si>
  <si>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</si>
  <si>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</si>
  <si>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</si>
  <si>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</si>
  <si>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</si>
  <si>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</si>
  <si>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</si>
  <si>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</si>
  <si>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</si>
  <si>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</si>
  <si>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</si>
  <si>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</si>
  <si>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</si>
  <si>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</si>
  <si>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</si>
  <si>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</si>
  <si>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</si>
  <si>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</si>
  <si>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</si>
  <si>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</si>
  <si>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</si>
  <si>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</si>
  <si>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</si>
  <si>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</si>
  <si>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</si>
  <si>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</si>
  <si>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</si>
  <si>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</si>
  <si>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</si>
  <si>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</si>
  <si>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</si>
  <si>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</si>
  <si>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</si>
  <si>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</si>
  <si>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</si>
  <si>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</si>
  <si>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</si>
  <si>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</si>
  <si>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</si>
  <si>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</si>
  <si>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</si>
  <si>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</si>
  <si>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</si>
  <si>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</si>
  <si>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</si>
  <si>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</si>
  <si>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</si>
  <si>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</si>
  <si>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</si>
  <si>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</si>
  <si>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</si>
  <si>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</si>
  <si>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</si>
  <si>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</si>
  <si>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</si>
  <si>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</si>
  <si>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</si>
  <si>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</si>
  <si>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</si>
  <si>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</si>
  <si>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</si>
  <si>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</si>
  <si>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</si>
  <si>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</si>
  <si>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</si>
  <si>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</si>
  <si>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</si>
  <si>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</si>
  <si>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</si>
  <si>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</si>
  <si>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</si>
  <si>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</si>
  <si>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</si>
  <si>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</si>
  <si>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</si>
  <si>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</si>
  <si>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</si>
  <si>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</si>
  <si>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</si>
  <si>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</si>
  <si>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</si>
  <si>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</si>
  <si>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</si>
  <si>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</si>
  <si>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</si>
  <si>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</si>
  <si>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</si>
  <si>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</si>
  <si>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</si>
  <si>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</si>
  <si>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</si>
  <si>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</si>
  <si>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</si>
  <si>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</si>
  <si>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</si>
  <si>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</si>
  <si>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</si>
  <si>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</si>
  <si>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</si>
  <si>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</si>
  <si>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</si>
  <si>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</si>
  <si>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</si>
  <si>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</si>
  <si>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</si>
  <si>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</si>
  <si>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</si>
  <si>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</si>
  <si>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</si>
  <si>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</si>
  <si>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</si>
  <si>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</si>
  <si>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</si>
  <si>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</si>
  <si>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</si>
  <si>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</si>
  <si>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</si>
  <si>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</si>
  <si>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</si>
  <si>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</si>
  <si>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</si>
  <si>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</si>
  <si>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</si>
  <si>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</si>
  <si>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</si>
  <si>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</si>
  <si>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</si>
  <si>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</si>
  <si>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</si>
  <si>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</si>
  <si>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</si>
  <si>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</si>
  <si>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</si>
  <si>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</si>
  <si>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</si>
  <si>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</si>
  <si>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</si>
  <si>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</si>
  <si>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</si>
  <si>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</si>
  <si>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</si>
  <si>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</si>
  <si>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</si>
  <si>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</si>
  <si>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</si>
  <si>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</si>
  <si>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</si>
  <si>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</si>
  <si>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</si>
  <si>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</si>
  <si>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</si>
  <si>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</si>
  <si>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</si>
  <si>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</si>
  <si>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</si>
  <si>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</si>
  <si>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</si>
  <si>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</si>
  <si>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</si>
  <si>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</si>
  <si>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</si>
  <si>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</si>
  <si>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</si>
  <si>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</si>
  <si>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</si>
  <si>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</si>
  <si>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</si>
  <si>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</si>
  <si>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</si>
  <si>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</si>
  <si>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</si>
  <si>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</si>
  <si>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</si>
  <si>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</si>
  <si>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</si>
  <si>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</si>
  <si>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</si>
  <si>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</si>
  <si>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</si>
  <si>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</si>
  <si>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</si>
  <si>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</si>
  <si>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</si>
  <si>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</si>
  <si>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</si>
  <si>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</si>
  <si>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</si>
  <si>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</si>
  <si>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</si>
  <si>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</si>
  <si>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</si>
  <si>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</si>
  <si>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</si>
  <si>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</si>
  <si>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</si>
  <si>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</si>
  <si>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</si>
  <si>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</si>
  <si>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</si>
  <si>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</si>
  <si>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</si>
  <si>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</si>
  <si>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</si>
  <si>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</si>
  <si>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</si>
  <si>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</si>
  <si>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</si>
  <si>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</si>
  <si>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</si>
  <si>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</si>
  <si>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</si>
  <si>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</si>
  <si>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</si>
  <si>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</si>
  <si>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</si>
  <si>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</si>
  <si>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</si>
  <si>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</si>
  <si>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</si>
  <si>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</si>
  <si>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</si>
  <si>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</si>
  <si>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</si>
  <si>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</si>
  <si>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</si>
  <si>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</si>
  <si>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</si>
  <si>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</si>
  <si>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</si>
  <si>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</si>
  <si>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</si>
  <si>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</si>
  <si>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</si>
  <si>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</si>
  <si>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</si>
  <si>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</si>
  <si>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</si>
  <si>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</si>
  <si>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</si>
  <si>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</si>
  <si>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</si>
  <si>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</si>
  <si>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</si>
  <si>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</si>
  <si>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</si>
  <si>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</si>
  <si>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</si>
  <si>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</si>
  <si>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</si>
  <si>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</si>
  <si>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</si>
  <si>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</si>
  <si>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</si>
  <si>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</si>
  <si>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</si>
  <si>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</si>
  <si>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</si>
  <si>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</si>
  <si>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</si>
  <si>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</si>
  <si>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</si>
  <si>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</si>
  <si>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</si>
  <si>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</si>
  <si>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</si>
  <si>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</si>
  <si>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</si>
  <si>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</si>
  <si>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</si>
  <si>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</si>
  <si>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</si>
  <si>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</si>
  <si>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</si>
  <si>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</si>
  <si>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</si>
  <si>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</si>
  <si>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</si>
  <si>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</si>
  <si>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</si>
  <si>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</si>
  <si>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</si>
  <si>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</si>
  <si>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</si>
  <si>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</si>
  <si>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</si>
  <si>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</si>
  <si>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</si>
  <si>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</si>
  <si>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</si>
  <si>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</si>
  <si>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</si>
  <si>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</si>
  <si>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</si>
  <si>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</si>
  <si>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</si>
  <si>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</si>
  <si>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</si>
  <si>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</si>
  <si>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</si>
  <si>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</si>
  <si>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</si>
  <si>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</si>
  <si>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</si>
  <si>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</si>
  <si>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</si>
  <si>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</si>
  <si>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</si>
  <si>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</si>
  <si>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</si>
  <si>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</si>
  <si>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</si>
  <si>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</si>
  <si>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</si>
  <si>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</si>
  <si>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</si>
  <si>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</si>
  <si>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</si>
  <si>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</si>
  <si>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</si>
  <si>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</si>
  <si>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</si>
  <si>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</si>
  <si>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</si>
  <si>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</si>
  <si>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</si>
  <si>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</si>
  <si>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</si>
  <si>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</si>
  <si>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</si>
  <si>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</si>
  <si>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</si>
  <si>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</si>
  <si>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</si>
  <si>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</si>
  <si>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</si>
  <si>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</si>
  <si>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</si>
  <si>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</si>
  <si>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</si>
  <si>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</si>
  <si>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</si>
  <si>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</si>
  <si>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</si>
  <si>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</si>
  <si>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</si>
  <si>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</si>
  <si>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</si>
  <si>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</si>
  <si>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</si>
  <si>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</si>
  <si>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</si>
  <si>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</si>
  <si>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</si>
  <si>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</si>
  <si>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</si>
  <si>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</si>
  <si>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</si>
  <si>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</si>
  <si>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</si>
  <si>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</si>
  <si>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</si>
  <si>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</si>
  <si>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</si>
  <si>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</si>
  <si>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</si>
  <si>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</si>
  <si>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</si>
  <si>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</si>
  <si>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</si>
  <si>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</si>
  <si>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</si>
  <si>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</si>
  <si>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</si>
  <si>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</si>
  <si>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</si>
  <si>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</si>
  <si>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</si>
  <si>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</si>
  <si>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</si>
  <si>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</si>
  <si>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</si>
  <si>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</si>
  <si>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</si>
  <si>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</si>
  <si>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</si>
  <si>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</si>
  <si>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</si>
  <si>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</si>
  <si>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</si>
  <si>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</si>
  <si>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</si>
  <si>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</si>
  <si>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</si>
  <si>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</si>
  <si>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</si>
  <si>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</si>
  <si>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</si>
  <si>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</si>
  <si>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</si>
  <si>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</si>
  <si>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</si>
  <si>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</si>
  <si>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</si>
  <si>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</si>
  <si>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</si>
  <si>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</si>
  <si>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</si>
  <si>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</si>
  <si>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</si>
  <si>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</si>
  <si>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</si>
  <si>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</si>
  <si>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</si>
  <si>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</si>
  <si>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</si>
  <si>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</si>
  <si>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</si>
  <si>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</si>
  <si>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</si>
  <si>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</si>
  <si>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</si>
  <si>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</si>
  <si>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</si>
  <si>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</si>
  <si>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</si>
  <si>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</si>
  <si>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</si>
  <si>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</si>
  <si>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</si>
  <si>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</si>
  <si>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</si>
  <si>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</si>
  <si>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</si>
  <si>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</si>
  <si>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</si>
  <si>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</si>
  <si>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</si>
  <si>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</si>
  <si>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</si>
  <si>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</si>
  <si>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</si>
  <si>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</si>
  <si>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</si>
  <si>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</si>
  <si>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</si>
  <si>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</si>
  <si>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</si>
  <si>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</si>
  <si>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</si>
  <si>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</si>
  <si>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</si>
  <si>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</si>
  <si>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</si>
  <si>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</si>
  <si>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</si>
  <si>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</si>
  <si>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</si>
  <si>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</si>
  <si>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</si>
  <si>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</si>
  <si>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</si>
  <si>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</si>
  <si>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</si>
  <si>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</si>
  <si>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</si>
  <si>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</si>
  <si>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</si>
  <si>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</si>
  <si>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</si>
  <si>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</si>
  <si>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</si>
  <si>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</si>
  <si>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</si>
  <si>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</si>
  <si>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</si>
  <si>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</si>
  <si>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</si>
  <si>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</si>
  <si>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</si>
  <si>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</si>
  <si>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</si>
  <si>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</si>
  <si>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</si>
  <si>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</si>
  <si>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</si>
  <si>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</si>
  <si>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</si>
  <si>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</si>
  <si>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</si>
  <si>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</si>
  <si>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</si>
  <si>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</si>
  <si>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</si>
  <si>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</si>
  <si>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</si>
  <si>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</si>
  <si>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</si>
  <si>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</si>
  <si>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</si>
  <si>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</si>
  <si>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</si>
  <si>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</si>
  <si>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</si>
  <si>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</si>
  <si>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</si>
  <si>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</si>
  <si>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</si>
  <si>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</si>
  <si>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</si>
  <si>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</si>
  <si>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</si>
  <si>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</si>
  <si>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</si>
  <si>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</si>
  <si>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</si>
  <si>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</si>
  <si>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</si>
  <si>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</si>
  <si>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</si>
  <si>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</si>
  <si>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</si>
  <si>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</si>
  <si>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</si>
  <si>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</si>
  <si>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</si>
  <si>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</si>
  <si>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</si>
  <si>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</si>
  <si>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</si>
  <si>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</si>
  <si>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</si>
  <si>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</si>
  <si>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</si>
  <si>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</si>
  <si>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</si>
  <si>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</si>
  <si>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</si>
  <si>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</si>
  <si>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</si>
  <si>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</si>
  <si>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</si>
  <si>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</si>
  <si>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</si>
  <si>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</si>
  <si>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</si>
  <si>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</si>
  <si>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</si>
  <si>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</si>
  <si>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</si>
  <si>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</si>
  <si>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</si>
  <si>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</si>
  <si>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</si>
  <si>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</si>
  <si>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</si>
  <si>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</si>
  <si>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</si>
  <si>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</si>
  <si>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</si>
  <si>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</si>
  <si>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</si>
  <si>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</si>
  <si>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</si>
  <si>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</si>
  <si>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</si>
  <si>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</si>
  <si>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</si>
  <si>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</si>
  <si>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</si>
  <si>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</si>
  <si>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</si>
  <si>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</si>
  <si>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</si>
  <si>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</si>
  <si>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</si>
  <si>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</si>
  <si>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</si>
  <si>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</si>
  <si>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</si>
  <si>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</si>
  <si>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</si>
  <si>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</si>
  <si>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</si>
  <si>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</si>
  <si>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</si>
  <si>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</si>
  <si>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</si>
  <si>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</si>
  <si>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</si>
  <si>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</si>
  <si>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</si>
  <si>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</si>
  <si>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</si>
  <si>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</si>
  <si>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</si>
  <si>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</si>
  <si>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</si>
  <si>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</si>
  <si>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</si>
  <si>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</si>
  <si>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</si>
  <si>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</si>
  <si>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</si>
  <si>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</si>
  <si>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</si>
  <si>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</si>
  <si>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</si>
  <si>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</si>
  <si>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</si>
  <si>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</si>
  <si>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</si>
  <si>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</si>
  <si>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</si>
  <si>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</si>
  <si>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</si>
  <si>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</si>
  <si>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</si>
  <si>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</si>
  <si>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</si>
  <si>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</si>
  <si>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</si>
  <si>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</si>
  <si>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</si>
  <si>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</si>
  <si>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</si>
  <si>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</si>
  <si>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</si>
  <si>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</si>
  <si>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</si>
  <si>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</si>
  <si>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</si>
  <si>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</si>
  <si>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</si>
  <si>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</si>
  <si>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</si>
  <si>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</si>
  <si>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</si>
  <si>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</si>
  <si>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</si>
  <si>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</si>
  <si>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</si>
  <si>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</si>
  <si>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</si>
  <si>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</si>
  <si>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</si>
  <si>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</si>
  <si>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</si>
  <si>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</si>
  <si>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</si>
  <si>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</si>
  <si>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</si>
  <si>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</si>
  <si>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</si>
  <si>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</si>
  <si>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</si>
  <si>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</si>
  <si>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</si>
  <si>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</si>
  <si>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</si>
  <si>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</si>
  <si>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</si>
  <si>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</si>
  <si>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</si>
  <si>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</si>
  <si>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</si>
  <si>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</si>
  <si>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</si>
  <si>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</si>
  <si>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</si>
  <si>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</si>
  <si>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</si>
  <si>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</si>
  <si>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</si>
  <si>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</si>
  <si>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</si>
  <si>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</si>
  <si>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</si>
  <si>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</si>
  <si>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</si>
  <si>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</si>
  <si>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</si>
  <si>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</si>
  <si>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</si>
  <si>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</si>
  <si>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</si>
  <si>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</si>
  <si>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</si>
  <si>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</si>
  <si>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</si>
  <si>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</si>
  <si>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</si>
  <si>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</si>
  <si>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</si>
  <si>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</si>
  <si>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</si>
  <si>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</si>
  <si>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</si>
  <si>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</si>
  <si>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</si>
  <si>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</si>
  <si>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</si>
  <si>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</si>
  <si>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</si>
  <si>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</si>
  <si>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</si>
  <si>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</si>
  <si>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</si>
  <si>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</si>
  <si>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</si>
  <si>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</si>
  <si>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</si>
  <si>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</si>
  <si>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</si>
  <si>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</si>
  <si>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</si>
  <si>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</si>
  <si>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</si>
  <si>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</si>
  <si>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</si>
  <si>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</si>
  <si>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</si>
  <si>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</si>
  <si>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</si>
  <si>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</si>
  <si>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</si>
  <si>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</si>
  <si>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</si>
  <si>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</si>
  <si>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</si>
  <si>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</si>
  <si>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</si>
  <si>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</si>
  <si>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</si>
  <si>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</si>
  <si>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</si>
  <si>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</si>
  <si>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</si>
  <si>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</si>
  <si>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</si>
  <si>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</si>
  <si>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</si>
  <si>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</si>
  <si>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</si>
  <si>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</si>
  <si>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</si>
  <si>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</si>
  <si>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</si>
  <si>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</si>
  <si>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</si>
  <si>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</si>
  <si>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</si>
  <si>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</si>
  <si>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</si>
  <si>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</si>
  <si>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</si>
  <si>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</si>
  <si>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</si>
  <si>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</si>
  <si>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</si>
  <si>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</si>
  <si>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</si>
  <si>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</si>
  <si>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</si>
  <si>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</si>
  <si>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</si>
  <si>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</si>
  <si>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</si>
  <si>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</si>
  <si>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</si>
  <si>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</si>
  <si>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</si>
  <si>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</si>
  <si>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</si>
  <si>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</si>
  <si>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</si>
  <si>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</si>
  <si>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</si>
  <si>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</si>
  <si>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</si>
  <si>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</si>
  <si>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</si>
  <si>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</si>
  <si>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</si>
  <si>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</si>
  <si>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</si>
  <si>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</si>
  <si>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</si>
  <si>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</si>
  <si>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</si>
  <si>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</si>
  <si>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</si>
  <si>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</si>
  <si>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</si>
  <si>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</si>
  <si>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</si>
  <si>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</si>
  <si>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</si>
  <si>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</si>
  <si>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</si>
  <si>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</si>
  <si>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</si>
  <si>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</si>
  <si>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</si>
  <si>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</si>
  <si>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</si>
  <si>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</si>
  <si>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</si>
  <si>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</si>
  <si>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</si>
  <si>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</si>
  <si>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</si>
  <si>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</si>
  <si>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</si>
  <si>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</si>
  <si>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</si>
  <si>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</si>
  <si>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</si>
  <si>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</si>
  <si>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</si>
  <si>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</si>
  <si>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</si>
  <si>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</si>
  <si>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</si>
  <si>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</si>
  <si>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</si>
  <si>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</si>
  <si>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</si>
  <si>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</si>
  <si>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</si>
  <si>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</si>
  <si>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</si>
  <si>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</si>
  <si>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</si>
  <si>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</si>
  <si>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</si>
  <si>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</si>
  <si>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</si>
  <si>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</si>
  <si>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</si>
  <si>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</si>
  <si>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</si>
  <si>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</si>
  <si>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</si>
  <si>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</si>
  <si>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</si>
  <si>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</si>
  <si>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</si>
  <si>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</si>
  <si>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</si>
  <si>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</si>
  <si>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</si>
  <si>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</si>
  <si>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</si>
  <si>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</si>
  <si>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</si>
  <si>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</si>
  <si>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</si>
  <si>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</si>
  <si>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</si>
  <si>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</si>
  <si>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</si>
  <si>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</si>
  <si>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</si>
  <si>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</si>
  <si>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</si>
  <si>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</si>
  <si>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</si>
  <si>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</si>
  <si>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</si>
  <si>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</si>
  <si>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</si>
  <si>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</si>
  <si>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</si>
  <si>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</si>
  <si>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</si>
  <si>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</si>
  <si>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</si>
  <si>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</si>
  <si>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</si>
  <si>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</si>
  <si>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</si>
  <si>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</si>
  <si>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</si>
  <si>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</si>
  <si>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</si>
  <si>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</si>
  <si>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</si>
  <si>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</si>
  <si>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</si>
  <si>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</si>
  <si>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</si>
  <si>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</si>
  <si>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</si>
  <si>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</si>
  <si>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</si>
  <si>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</si>
  <si>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</si>
  <si>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</si>
  <si>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</si>
  <si>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</si>
  <si>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</si>
  <si>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</si>
  <si>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</si>
  <si>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</si>
  <si>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</si>
  <si>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</si>
  <si>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</si>
  <si>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</si>
  <si>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</si>
  <si>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</si>
  <si>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</si>
  <si>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</si>
  <si>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</si>
  <si>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</si>
  <si>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</si>
  <si>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</si>
  <si>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</si>
  <si>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</si>
  <si>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</si>
  <si>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</si>
  <si>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</si>
  <si>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</si>
  <si>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</si>
  <si>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</si>
  <si>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</si>
  <si>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</si>
  <si>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</si>
  <si>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</si>
  <si>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</si>
  <si>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</si>
  <si>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</si>
  <si>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</si>
  <si>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</si>
  <si>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</si>
  <si>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</si>
  <si>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</si>
  <si>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</si>
  <si>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</si>
  <si>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</si>
  <si>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</si>
  <si>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</si>
  <si>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</si>
  <si>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</si>
  <si>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</si>
  <si>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</si>
  <si>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</si>
  <si>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</si>
  <si>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</si>
  <si>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</si>
  <si>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</si>
  <si>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</si>
  <si>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</si>
  <si>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</si>
  <si>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</si>
  <si>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</si>
  <si>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</si>
  <si>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</si>
  <si>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</si>
  <si>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</si>
  <si>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</si>
  <si>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</si>
  <si>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</si>
  <si>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</si>
  <si>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</si>
  <si>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</si>
  <si>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</si>
  <si>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</si>
  <si>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</si>
  <si>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</si>
  <si>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</si>
  <si>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</si>
  <si>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</si>
  <si>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</si>
  <si>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</si>
  <si>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</si>
  <si>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</si>
  <si>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</si>
  <si>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</si>
  <si>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</si>
  <si>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</si>
  <si>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</si>
  <si>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</si>
  <si>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</si>
  <si>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</si>
  <si>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</si>
  <si>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</si>
  <si>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</si>
  <si>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</si>
  <si>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</si>
  <si>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</si>
  <si>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</si>
  <si>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</si>
  <si>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</si>
  <si>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</si>
  <si>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</si>
  <si>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</si>
  <si>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</si>
  <si>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</si>
  <si>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</si>
  <si>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</si>
  <si>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</si>
  <si>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</si>
  <si>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</si>
  <si>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</si>
  <si>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</si>
  <si>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</si>
  <si>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</si>
  <si>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</si>
  <si>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</si>
  <si>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</si>
  <si>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</si>
  <si>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</si>
  <si>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</si>
  <si>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</si>
  <si>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</si>
  <si>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</si>
  <si>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</si>
  <si>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</si>
  <si>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</si>
  <si>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</si>
  <si>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</si>
  <si>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</si>
  <si>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</si>
  <si>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</si>
  <si>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</si>
  <si>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</si>
  <si>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</si>
  <si>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</si>
  <si>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</si>
  <si>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</si>
  <si>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</si>
  <si>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</si>
  <si>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</si>
  <si>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</si>
  <si>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</si>
  <si>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</si>
  <si>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</si>
  <si>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</si>
  <si>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</si>
  <si>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</si>
  <si>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</si>
  <si>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</si>
  <si>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</si>
  <si>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</si>
  <si>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</si>
  <si>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</si>
  <si>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</si>
  <si>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</si>
  <si>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</si>
  <si>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</si>
  <si>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</si>
  <si>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</si>
  <si>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</si>
  <si>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</si>
  <si>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</si>
  <si>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</si>
  <si>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</si>
  <si>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</si>
  <si>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</si>
  <si>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</si>
  <si>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</si>
  <si>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</si>
  <si>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</si>
  <si>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</si>
  <si>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</si>
  <si>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</si>
  <si>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</si>
  <si>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</si>
  <si>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</si>
  <si>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</si>
  <si>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</si>
  <si>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</si>
  <si>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</si>
  <si>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</si>
  <si>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</si>
  <si>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</si>
  <si>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</si>
  <si>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</si>
  <si>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</si>
  <si>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</si>
  <si>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</si>
  <si>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</si>
  <si>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</si>
  <si>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</si>
  <si>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</si>
  <si>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</si>
  <si>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</si>
  <si>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</si>
  <si>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</si>
  <si>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</si>
  <si>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</si>
  <si>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</si>
  <si>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</si>
  <si>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</si>
  <si>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</si>
  <si>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</si>
  <si>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</si>
  <si>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</si>
  <si>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</si>
  <si>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</si>
  <si>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</si>
  <si>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</si>
  <si>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</si>
  <si>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</si>
  <si>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</si>
  <si>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</si>
  <si>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</si>
  <si>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</si>
  <si>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</si>
  <si>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</si>
  <si>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</si>
  <si>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</si>
  <si>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</si>
  <si>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</si>
  <si>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</si>
  <si>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</si>
  <si>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</si>
  <si>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</si>
  <si>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</si>
  <si>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</si>
  <si>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</si>
  <si>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</si>
  <si>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</si>
  <si>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</si>
  <si>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</si>
  <si>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</si>
  <si>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</si>
  <si>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</si>
  <si>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</si>
  <si>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</si>
  <si>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</si>
  <si>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</si>
  <si>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</si>
  <si>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</si>
  <si>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</si>
  <si>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</si>
  <si>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</si>
  <si>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</si>
  <si>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</si>
  <si>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</si>
  <si>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</si>
  <si>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</si>
  <si>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</si>
  <si>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</si>
  <si>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</si>
  <si>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</si>
  <si>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</si>
  <si>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</si>
  <si>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</si>
  <si>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</si>
  <si>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</si>
  <si>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</si>
  <si>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</si>
  <si>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</si>
  <si>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</si>
  <si>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</si>
  <si>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</si>
  <si>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</si>
  <si>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</si>
  <si>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</si>
  <si>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</si>
  <si>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</si>
  <si>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</si>
  <si>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</si>
  <si>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</si>
  <si>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</si>
  <si>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</si>
  <si>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</si>
  <si>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</si>
  <si>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</si>
  <si>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</si>
  <si>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</si>
  <si>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</si>
  <si>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</si>
  <si>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</si>
  <si>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</si>
  <si>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</si>
  <si>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</si>
  <si>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</si>
  <si>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</si>
  <si>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</si>
  <si>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</si>
  <si>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</si>
  <si>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</si>
  <si>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</si>
  <si>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</si>
  <si>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</si>
  <si>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</si>
  <si>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</si>
  <si>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</si>
  <si>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</si>
  <si>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</si>
  <si>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</si>
  <si>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</si>
  <si>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</si>
  <si>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</si>
  <si>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</si>
  <si>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</si>
  <si>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</si>
  <si>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</si>
  <si>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</si>
  <si>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</si>
  <si>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</si>
  <si>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</si>
  <si>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</si>
  <si>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</si>
  <si>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</si>
  <si>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</si>
  <si>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</si>
  <si>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</si>
  <si>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</si>
  <si>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</si>
  <si>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</si>
  <si>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</si>
  <si>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</si>
  <si>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</si>
  <si>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</si>
  <si>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</si>
  <si>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</si>
  <si>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</si>
  <si>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</si>
  <si>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</si>
  <si>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</si>
  <si>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</si>
  <si>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</si>
  <si>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</si>
  <si>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</si>
  <si>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</si>
  <si>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</si>
  <si>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</si>
  <si>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</si>
  <si>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</si>
  <si>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</si>
  <si>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</si>
  <si>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</si>
  <si>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</si>
  <si>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</si>
  <si>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</si>
  <si>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</si>
  <si>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</si>
  <si>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</si>
  <si>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</si>
  <si>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</si>
  <si>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</si>
  <si>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</si>
  <si>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</si>
  <si>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</si>
  <si>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</si>
  <si>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</si>
  <si>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</si>
  <si>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</si>
  <si>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</si>
  <si>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</si>
  <si>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</si>
  <si>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</si>
  <si>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</si>
  <si>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</si>
  <si>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</si>
  <si>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</si>
  <si>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</si>
  <si>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</si>
  <si>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</si>
  <si>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</si>
  <si>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</si>
  <si>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</si>
  <si>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</si>
  <si>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</si>
  <si>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</si>
  <si>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</si>
  <si>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</si>
  <si>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</si>
  <si>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</si>
  <si>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</si>
  <si>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</si>
  <si>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</si>
  <si>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</si>
  <si>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</si>
  <si>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</si>
  <si>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</si>
  <si>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</si>
  <si>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</si>
  <si>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</si>
  <si>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</si>
  <si>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</si>
  <si>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</si>
  <si>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</si>
  <si>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</si>
  <si>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</si>
  <si>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</si>
  <si>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</si>
  <si>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</si>
  <si>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</si>
  <si>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</si>
  <si>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</si>
  <si>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</si>
  <si>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</si>
  <si>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</si>
  <si>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</si>
  <si>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</si>
  <si>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</si>
  <si>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</si>
  <si>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</si>
  <si>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</si>
  <si>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</si>
  <si>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</si>
  <si>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</si>
  <si>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</si>
  <si>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</si>
  <si>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</si>
  <si>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</si>
  <si>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</si>
  <si>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</si>
  <si>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</si>
  <si>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</si>
  <si>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</si>
  <si>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</si>
  <si>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</si>
  <si>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</si>
  <si>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</si>
  <si>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</si>
  <si>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</si>
  <si>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</si>
  <si>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</si>
  <si>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</si>
  <si>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</si>
  <si>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</si>
  <si>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</si>
  <si>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</si>
  <si>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</si>
  <si>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</si>
  <si>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</si>
  <si>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</si>
  <si>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</si>
  <si>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</si>
  <si>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</si>
  <si>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</si>
  <si>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</si>
  <si>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</si>
  <si>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</si>
  <si>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</si>
  <si>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</si>
  <si>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</si>
  <si>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</si>
  <si>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</si>
  <si>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</si>
  <si>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</si>
  <si>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</si>
  <si>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</si>
  <si>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</si>
  <si>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</si>
  <si>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</si>
  <si>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</si>
  <si>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</si>
  <si>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</si>
  <si>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</si>
  <si>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</si>
  <si>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</si>
  <si>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</si>
  <si>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</si>
  <si>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</si>
  <si>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</si>
  <si>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</si>
  <si>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</si>
  <si>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</si>
  <si>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</si>
  <si>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</si>
  <si>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</si>
  <si>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</si>
  <si>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</si>
  <si>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</si>
  <si>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</si>
  <si>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</si>
  <si>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</si>
  <si>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</si>
  <si>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</si>
  <si>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</si>
  <si>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</si>
  <si>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</si>
  <si>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</si>
  <si>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</si>
  <si>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</si>
  <si>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</si>
  <si>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</si>
  <si>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</si>
  <si>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</si>
  <si>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</si>
  <si>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</si>
  <si>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</si>
  <si>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</si>
  <si>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</si>
  <si>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</si>
  <si>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</si>
  <si>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</si>
  <si>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</si>
  <si>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</si>
  <si>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</si>
  <si>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</si>
  <si>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</si>
  <si>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</si>
  <si>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</si>
  <si>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</si>
  <si>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</si>
  <si>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</si>
  <si>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</si>
  <si>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</si>
  <si>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</si>
  <si>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</si>
  <si>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</si>
  <si>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</si>
  <si>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</si>
  <si>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</si>
  <si>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</si>
  <si>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</si>
  <si>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</si>
  <si>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</si>
  <si>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</si>
  <si>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</si>
  <si>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</si>
  <si>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</si>
  <si>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</si>
  <si>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</si>
  <si>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</si>
  <si>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</si>
  <si>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</si>
  <si>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</si>
  <si>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</si>
  <si>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</si>
  <si>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</si>
  <si>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</si>
  <si>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</si>
  <si>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</si>
  <si>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</si>
  <si>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</si>
  <si>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</si>
  <si>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</si>
  <si>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</si>
  <si>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</si>
  <si>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</si>
  <si>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</si>
  <si>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</si>
  <si>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</si>
  <si>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</si>
  <si>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</si>
  <si>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</si>
  <si>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</si>
  <si>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</si>
  <si>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</si>
  <si>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</si>
  <si>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</si>
  <si>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</si>
  <si>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</si>
  <si>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</si>
  <si>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</si>
  <si>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</si>
  <si>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</si>
  <si>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</si>
  <si>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</si>
  <si>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</si>
  <si>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</si>
  <si>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</si>
  <si>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</si>
  <si>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</si>
  <si>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</si>
  <si>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</si>
  <si>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</si>
  <si>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</si>
  <si>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</si>
  <si>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</si>
  <si>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</si>
  <si>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</si>
  <si>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</si>
  <si>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</si>
  <si>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</si>
  <si>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</si>
  <si>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</si>
  <si>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</si>
  <si>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</si>
  <si>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</si>
  <si>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</si>
  <si>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</si>
  <si>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</si>
  <si>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</si>
  <si>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</si>
  <si>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</si>
  <si>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</si>
  <si>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</si>
  <si>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</si>
  <si>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</si>
  <si>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</si>
  <si>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</si>
  <si>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</si>
  <si>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</si>
  <si>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</si>
  <si>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</si>
  <si>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</si>
  <si>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</si>
  <si>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</si>
  <si>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</si>
  <si>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</si>
  <si>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</si>
  <si>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</si>
  <si>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</si>
  <si>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</si>
  <si>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</si>
  <si>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</si>
  <si>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</si>
  <si>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</si>
  <si>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</si>
  <si>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</si>
  <si>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</si>
  <si>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</si>
  <si>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</si>
  <si>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</si>
  <si>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</si>
  <si>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</si>
  <si>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</si>
  <si>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</si>
  <si>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</si>
  <si>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</si>
  <si>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</si>
  <si>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</si>
  <si>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</si>
  <si>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</si>
  <si>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</si>
  <si>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</si>
  <si>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</si>
  <si>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</si>
  <si>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</si>
  <si>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</si>
  <si>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</si>
  <si>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</si>
  <si>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</si>
  <si>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</si>
  <si>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</si>
  <si>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</si>
  <si>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</si>
  <si>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</si>
  <si>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</si>
  <si>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</si>
  <si>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</si>
  <si>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</si>
  <si>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</si>
  <si>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</si>
  <si>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</si>
  <si>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</si>
  <si>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</si>
  <si>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</si>
  <si>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</si>
  <si>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</si>
  <si>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</si>
  <si>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</si>
  <si>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</si>
  <si>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</si>
  <si>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</si>
  <si>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</si>
  <si>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</si>
  <si>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</si>
  <si>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</si>
  <si>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</si>
  <si>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</si>
  <si>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</si>
  <si>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</si>
  <si>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</si>
  <si>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</si>
  <si>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</si>
  <si>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</si>
  <si>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</si>
  <si>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</si>
  <si>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</si>
  <si>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</si>
  <si>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</si>
  <si>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</si>
  <si>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</si>
  <si>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</si>
  <si>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</si>
  <si>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</si>
  <si>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</si>
  <si>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</si>
  <si>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</si>
  <si>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</si>
  <si>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</si>
  <si>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</si>
  <si>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</si>
  <si>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</si>
  <si>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</si>
  <si>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</si>
  <si>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</si>
  <si>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</si>
  <si>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</si>
  <si>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</si>
  <si>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</si>
  <si>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</si>
  <si>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</si>
  <si>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</si>
  <si>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</si>
  <si>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</si>
  <si>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</si>
  <si>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</si>
  <si>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</si>
  <si>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</si>
  <si>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</si>
  <si>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</si>
  <si>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</si>
  <si>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</si>
  <si>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</si>
  <si>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</si>
  <si>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</si>
  <si>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</si>
  <si>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</si>
  <si>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</si>
  <si>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</si>
  <si>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</si>
  <si>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</si>
  <si>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</si>
  <si>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</si>
  <si>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</si>
  <si>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</si>
  <si>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</si>
  <si>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</si>
  <si>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</si>
  <si>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</si>
  <si>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</si>
  <si>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</si>
  <si>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</si>
  <si>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</si>
  <si>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</si>
  <si>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</si>
  <si>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</si>
  <si>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</si>
  <si>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</si>
  <si>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</si>
  <si>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</si>
  <si>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</si>
  <si>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</si>
  <si>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</si>
  <si>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</si>
  <si>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</si>
  <si>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</si>
  <si>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</si>
  <si>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</si>
  <si>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</si>
  <si>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</si>
  <si>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</si>
  <si>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</si>
  <si>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</si>
  <si>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</si>
  <si>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</si>
  <si>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</si>
  <si>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</si>
  <si>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</si>
  <si>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</si>
  <si>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</si>
  <si>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</si>
  <si>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</si>
  <si>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</si>
  <si>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</si>
  <si>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</si>
  <si>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</si>
  <si>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</si>
  <si>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</si>
  <si>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</si>
  <si>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</si>
  <si>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</si>
  <si>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</si>
  <si>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</si>
  <si>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</si>
  <si>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</si>
  <si>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</si>
  <si>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</si>
  <si>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</si>
  <si>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</si>
  <si>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</si>
  <si>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</si>
  <si>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</si>
  <si>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</si>
  <si>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</si>
  <si>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</si>
  <si>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</si>
  <si>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</si>
  <si>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</si>
  <si>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</si>
  <si>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</si>
  <si>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</si>
  <si>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</si>
  <si>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</si>
  <si>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</si>
  <si>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</si>
  <si>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</si>
  <si>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</si>
  <si>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</si>
  <si>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</si>
  <si>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</si>
  <si>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</si>
  <si>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</si>
  <si>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</si>
  <si>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</si>
  <si>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</si>
  <si>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</si>
  <si>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</si>
  <si>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</si>
  <si>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</si>
  <si>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</si>
  <si>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</si>
  <si>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</si>
  <si>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</si>
  <si>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</si>
  <si>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</si>
  <si>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</si>
  <si>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</si>
  <si>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</si>
  <si>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</si>
  <si>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</si>
  <si>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</si>
  <si>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</si>
  <si>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</si>
  <si>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</si>
  <si>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</si>
  <si>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</si>
  <si>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</si>
  <si>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</si>
  <si>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</si>
  <si>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</si>
  <si>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</si>
  <si>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</si>
  <si>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</si>
  <si>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</si>
  <si>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</si>
  <si>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</si>
  <si>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</si>
  <si>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</si>
  <si>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</si>
  <si>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</si>
  <si>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</si>
  <si>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</si>
  <si>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</si>
  <si>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</si>
  <si>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</si>
  <si>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</si>
  <si>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</si>
  <si>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</si>
  <si>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</si>
  <si>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</si>
  <si>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</si>
  <si>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</si>
  <si>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</si>
  <si>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</si>
  <si>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</si>
  <si>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</si>
  <si>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</si>
  <si>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</si>
  <si>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</si>
  <si>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</si>
  <si>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</si>
  <si>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</si>
  <si>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</si>
  <si>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</si>
  <si>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</si>
  <si>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</si>
  <si>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</si>
  <si>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</si>
  <si>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</si>
  <si>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</si>
  <si>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</si>
  <si>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</si>
  <si>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</si>
  <si>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</si>
  <si>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</si>
  <si>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</si>
  <si>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</si>
  <si>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</si>
  <si>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</si>
  <si>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</si>
  <si>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</si>
  <si>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</si>
  <si>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</si>
  <si>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</si>
  <si>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</si>
  <si>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</si>
  <si>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</si>
  <si>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</si>
  <si>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</si>
  <si>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</si>
  <si>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</si>
  <si>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</si>
  <si>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</si>
  <si>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</si>
  <si>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</si>
  <si>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</si>
  <si>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</si>
  <si>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</si>
  <si>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</si>
  <si>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</si>
  <si>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</si>
  <si>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</si>
  <si>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</si>
  <si>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</si>
  <si>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</si>
  <si>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</si>
  <si>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</si>
  <si>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</si>
  <si>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</si>
  <si>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</si>
  <si>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</si>
  <si>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</si>
  <si>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</si>
  <si>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</si>
  <si>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</si>
  <si>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</si>
  <si>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</si>
  <si>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</si>
  <si>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</si>
  <si>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</si>
  <si>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</si>
  <si>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</si>
  <si>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</si>
  <si>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</si>
  <si>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</si>
  <si>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</si>
  <si>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</si>
  <si>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</si>
  <si>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</si>
  <si>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</si>
  <si>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</si>
  <si>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</si>
  <si>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</si>
  <si>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</si>
  <si>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</si>
  <si>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</si>
  <si>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</si>
  <si>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</si>
  <si>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</si>
  <si>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</si>
  <si>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</si>
  <si>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</si>
  <si>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</si>
  <si>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</si>
  <si>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</si>
  <si>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</si>
  <si>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</si>
  <si>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</si>
  <si>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</si>
  <si>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</si>
  <si>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</si>
  <si>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</si>
  <si>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</si>
  <si>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</si>
  <si>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</si>
  <si>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</si>
  <si>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</si>
  <si>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</si>
  <si>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</si>
  <si>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</si>
  <si>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</si>
  <si>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</si>
  <si>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</si>
  <si>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</si>
  <si>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</si>
  <si>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</si>
  <si>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</si>
  <si>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</si>
  <si>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</si>
  <si>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</si>
  <si>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</si>
  <si>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</si>
  <si>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</si>
  <si>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</si>
  <si>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</si>
  <si>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</si>
  <si>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</si>
  <si>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</si>
  <si>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</si>
  <si>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</si>
  <si>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</si>
  <si>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</si>
  <si>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</si>
  <si>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</si>
  <si>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</si>
  <si>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</si>
  <si>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</si>
  <si>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</si>
  <si>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</si>
  <si>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</si>
  <si>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</si>
  <si>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</si>
  <si>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</si>
  <si>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</si>
  <si>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</si>
  <si>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</si>
  <si>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</si>
  <si>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</si>
  <si>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</si>
  <si>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</si>
  <si>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</si>
  <si>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</si>
  <si>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</si>
  <si>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</si>
  <si>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</si>
  <si>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</si>
  <si>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</si>
  <si>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</si>
  <si>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</si>
  <si>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</si>
  <si>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</si>
  <si>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</si>
  <si>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</si>
  <si>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</si>
  <si>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</si>
  <si>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</si>
  <si>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</si>
  <si>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</si>
  <si>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</si>
  <si>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</si>
  <si>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</si>
  <si>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</si>
  <si>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</si>
  <si>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</si>
  <si>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</si>
  <si>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</si>
  <si>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</si>
  <si>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</si>
  <si>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</si>
  <si>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</si>
  <si>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</si>
  <si>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</si>
  <si>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</si>
  <si>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</si>
  <si>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</si>
  <si>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</si>
  <si>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</si>
  <si>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</si>
  <si>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</si>
  <si>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</si>
  <si>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</si>
  <si>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</si>
  <si>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</si>
  <si>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</si>
  <si>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</si>
  <si>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</si>
  <si>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</si>
  <si>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</si>
  <si>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</si>
  <si>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</si>
  <si>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</si>
  <si>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</si>
  <si>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</si>
  <si>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</si>
  <si>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</si>
  <si>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</si>
  <si>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</si>
  <si>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</si>
  <si>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</si>
  <si>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</si>
  <si>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</si>
  <si>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</si>
  <si>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</si>
  <si>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</si>
  <si>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</si>
  <si>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</si>
  <si>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</si>
  <si>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</si>
  <si>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</si>
  <si>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</si>
  <si>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</si>
  <si>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</si>
  <si>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</si>
  <si>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</si>
  <si>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</si>
  <si>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</si>
  <si>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</si>
  <si>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</si>
  <si>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</si>
  <si>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</si>
  <si>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</si>
  <si>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</si>
  <si>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</si>
  <si>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</si>
  <si>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</si>
  <si>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</si>
  <si>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</si>
  <si>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</si>
  <si>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</si>
  <si>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</si>
  <si>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</si>
  <si>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</si>
  <si>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</si>
  <si>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</si>
  <si>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</si>
  <si>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</si>
  <si>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</si>
  <si>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</si>
  <si>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</si>
  <si>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</si>
  <si>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</si>
  <si>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</si>
  <si>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</si>
  <si>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</si>
  <si>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</si>
  <si>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</si>
  <si>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</si>
  <si>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</si>
  <si>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</si>
  <si>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</si>
  <si>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</si>
  <si>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</si>
  <si>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</si>
  <si>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</si>
  <si>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</si>
  <si>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</si>
  <si>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</si>
  <si>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</si>
  <si>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</si>
  <si>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</si>
  <si>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</si>
  <si>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</si>
  <si>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</si>
  <si>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</si>
  <si>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</si>
  <si>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</si>
  <si>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</si>
  <si>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</si>
  <si>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</si>
  <si>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</si>
  <si>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</si>
  <si>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</si>
  <si>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</si>
  <si>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</si>
  <si>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</si>
  <si>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</si>
  <si>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</si>
  <si>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</si>
  <si>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</si>
  <si>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</si>
  <si>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</si>
  <si>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</si>
  <si>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</si>
  <si>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</si>
  <si>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</si>
  <si>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</si>
  <si>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</si>
  <si>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</si>
  <si>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</si>
  <si>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</si>
  <si>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</si>
  <si>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</si>
  <si>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</si>
  <si>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</si>
  <si>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</si>
  <si>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</si>
  <si>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</si>
  <si>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</si>
  <si>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</si>
  <si>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</si>
  <si>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</si>
  <si>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</si>
  <si>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</si>
  <si>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</si>
  <si>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</si>
  <si>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</si>
  <si>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</si>
  <si>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</si>
  <si>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</si>
  <si>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</si>
  <si>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</si>
  <si>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</si>
  <si>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</si>
  <si>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</si>
  <si>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</si>
  <si>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</si>
  <si>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</si>
  <si>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</si>
  <si>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</si>
  <si>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</si>
  <si>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</si>
  <si>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</si>
  <si>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</si>
  <si>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</si>
  <si>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</si>
  <si>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</si>
  <si>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</si>
  <si>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</si>
  <si>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</si>
  <si>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</si>
  <si>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</si>
  <si>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</si>
  <si>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</si>
  <si>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</si>
  <si>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</si>
  <si>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</si>
  <si>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</si>
  <si>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</si>
  <si>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</si>
  <si>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</si>
  <si>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</si>
  <si>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</si>
  <si>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</si>
  <si>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</si>
  <si>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</si>
  <si>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</si>
  <si>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</si>
  <si>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</si>
  <si>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</si>
  <si>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</si>
  <si>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</si>
  <si>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</si>
  <si>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</si>
  <si>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</si>
  <si>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</si>
  <si>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</si>
  <si>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</si>
  <si>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</si>
  <si>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</si>
  <si>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</si>
  <si>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</si>
  <si>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</si>
  <si>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</si>
  <si>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</si>
  <si>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</si>
  <si>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</si>
  <si>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</si>
  <si>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</si>
  <si>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</si>
  <si>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</si>
  <si>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</si>
  <si>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</si>
  <si>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</si>
  <si>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</si>
  <si>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</si>
  <si>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</si>
  <si>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</si>
  <si>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</si>
  <si>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</si>
  <si>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</si>
  <si>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</si>
  <si>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</si>
  <si>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</si>
  <si>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</si>
  <si>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</si>
  <si>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</si>
  <si>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</si>
  <si>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</si>
  <si>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</si>
  <si>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</si>
  <si>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</si>
  <si>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</si>
  <si>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</si>
  <si>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</si>
  <si>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</si>
  <si>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</si>
  <si>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</si>
  <si>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</si>
  <si>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</si>
  <si>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</si>
  <si>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</si>
  <si>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</si>
  <si>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</si>
  <si>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</si>
  <si>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</si>
  <si>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</si>
  <si>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</si>
  <si>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</si>
  <si>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</si>
  <si>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</si>
  <si>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</si>
  <si>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</si>
  <si>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</si>
  <si>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</si>
  <si>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</si>
  <si>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</si>
  <si>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</si>
  <si>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</si>
  <si>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</si>
  <si>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</si>
  <si>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</si>
  <si>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</si>
  <si>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</si>
  <si>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</si>
  <si>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</si>
  <si>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</si>
  <si>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</si>
  <si>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</si>
  <si>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</si>
  <si>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</si>
  <si>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</si>
  <si>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</si>
  <si>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</si>
  <si>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</si>
  <si>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</si>
  <si>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</si>
  <si>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</si>
  <si>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</si>
  <si>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</si>
  <si>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</si>
  <si>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</si>
  <si>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</si>
  <si>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</si>
  <si>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</si>
  <si>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</si>
  <si>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</si>
  <si>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</si>
  <si>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</si>
  <si>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</si>
  <si>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</si>
  <si>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</si>
  <si>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</si>
  <si>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</si>
  <si>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</si>
  <si>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</si>
  <si>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</si>
  <si>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</si>
  <si>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</si>
  <si>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</si>
  <si>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</si>
  <si>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</si>
  <si>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</si>
  <si>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</si>
  <si>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</si>
  <si>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</si>
  <si>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</si>
  <si>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</si>
  <si>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</si>
  <si>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</si>
  <si>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</si>
  <si>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</si>
  <si>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</si>
  <si>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</si>
  <si>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</si>
  <si>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</si>
  <si>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</si>
  <si>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</si>
  <si>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</si>
  <si>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</si>
  <si>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</si>
  <si>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</si>
  <si>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</si>
  <si>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</si>
  <si>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</si>
  <si>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</si>
  <si>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</si>
  <si>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</si>
  <si>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</si>
  <si>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</si>
  <si>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</si>
  <si>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</si>
  <si>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</si>
  <si>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</si>
  <si>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</si>
  <si>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</si>
  <si>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</si>
  <si>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</si>
  <si>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</si>
  <si>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</si>
  <si>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</si>
  <si>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</si>
  <si>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</si>
  <si>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</si>
  <si>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</si>
  <si>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</si>
  <si>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</si>
  <si>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</si>
  <si>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</si>
  <si>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</si>
  <si>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</si>
  <si>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</si>
  <si>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</si>
  <si>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</si>
  <si>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</si>
  <si>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</si>
  <si>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</si>
  <si>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</si>
  <si>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</si>
  <si>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</si>
  <si>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</si>
  <si>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</si>
  <si>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</si>
  <si>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</si>
  <si>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</si>
  <si>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</si>
  <si>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</si>
  <si>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</si>
  <si>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</si>
  <si>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</si>
  <si>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</si>
  <si>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</si>
  <si>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</si>
  <si>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</si>
  <si>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</si>
  <si>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</si>
  <si>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</si>
  <si>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</si>
  <si>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</si>
  <si>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</si>
  <si>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</si>
  <si>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</si>
  <si>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</si>
  <si>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</si>
  <si>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</si>
  <si>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</si>
  <si>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</si>
  <si>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</si>
  <si>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</si>
  <si>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</si>
  <si>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</si>
  <si>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</si>
  <si>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</si>
  <si>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</si>
  <si>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</si>
  <si>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</si>
  <si>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</si>
  <si>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</si>
  <si>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</si>
  <si>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</si>
  <si>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</si>
  <si>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</si>
  <si>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</si>
  <si>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</si>
  <si>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</si>
  <si>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</si>
  <si>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</si>
  <si>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</si>
  <si>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</si>
  <si>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</si>
  <si>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</si>
  <si>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</si>
  <si>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</si>
  <si>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</si>
  <si>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</si>
  <si>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</si>
  <si>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</si>
  <si>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</si>
  <si>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</si>
  <si>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</si>
  <si>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</si>
  <si>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</si>
  <si>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</si>
  <si>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</si>
  <si>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</si>
  <si>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</si>
  <si>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</si>
  <si>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</si>
  <si>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</si>
  <si>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</si>
  <si>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</si>
  <si>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</si>
  <si>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</si>
  <si>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</si>
  <si>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</si>
  <si>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</si>
  <si>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</si>
  <si>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</si>
  <si>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</si>
  <si>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</si>
  <si>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</si>
  <si>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</si>
  <si>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</si>
  <si>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</si>
  <si>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</si>
  <si>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</si>
  <si>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</si>
  <si>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</si>
  <si>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</si>
  <si>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</si>
  <si>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</si>
  <si>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</si>
  <si>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</si>
  <si>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</si>
  <si>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</si>
  <si>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</si>
  <si>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</si>
  <si>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</si>
  <si>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</si>
  <si>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</si>
  <si>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</si>
  <si>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</si>
  <si>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</si>
  <si>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</si>
  <si>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</si>
  <si>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</si>
  <si>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</si>
  <si>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</si>
  <si>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</si>
  <si>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</si>
  <si>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</si>
  <si>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</si>
  <si>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</si>
  <si>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</si>
  <si>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</si>
  <si>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</si>
  <si>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</si>
  <si>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</si>
  <si>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</si>
  <si>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</si>
  <si>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</si>
  <si>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</si>
  <si>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</si>
  <si>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</si>
  <si>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</si>
  <si>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</si>
  <si>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</si>
  <si>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</si>
  <si>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</si>
  <si>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</si>
  <si>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</si>
  <si>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</si>
  <si>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</si>
  <si>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</si>
  <si>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</si>
  <si>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</si>
  <si>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</si>
  <si>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</si>
  <si>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</si>
  <si>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</si>
  <si>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</si>
  <si>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</si>
  <si>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</si>
  <si>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</si>
  <si>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</si>
  <si>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</si>
  <si>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</si>
  <si>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</si>
  <si>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</si>
  <si>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</si>
  <si>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</si>
  <si>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</si>
  <si>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</si>
  <si>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</si>
  <si>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</si>
  <si>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</si>
  <si>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</si>
  <si>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</si>
  <si>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</si>
  <si>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</si>
  <si>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</si>
  <si>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</si>
  <si>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</si>
  <si>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</si>
  <si>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</si>
  <si>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</si>
  <si>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</si>
  <si>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</si>
  <si>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</si>
  <si>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</si>
  <si>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</si>
  <si>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</si>
  <si>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</si>
  <si>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</si>
  <si>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</si>
  <si>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</si>
  <si>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</si>
  <si>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</si>
  <si>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</si>
  <si>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</si>
  <si>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</si>
  <si>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</si>
  <si>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</si>
  <si>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</si>
  <si>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</si>
  <si>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</si>
  <si>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</si>
  <si>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</si>
  <si>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</si>
  <si>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</si>
  <si>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</si>
  <si>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</si>
  <si>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</si>
  <si>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</si>
  <si>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</si>
  <si>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</si>
  <si>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</si>
  <si>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</si>
  <si>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</si>
  <si>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</si>
  <si>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</si>
  <si>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</si>
  <si>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</si>
  <si>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</si>
  <si>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</si>
  <si>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</si>
  <si>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</si>
  <si>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</si>
  <si>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</si>
  <si>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</si>
  <si>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</si>
  <si>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</si>
  <si>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</si>
  <si>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</si>
  <si>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</si>
  <si>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</si>
  <si>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</si>
  <si>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</si>
  <si>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</si>
  <si>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</si>
  <si>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</si>
  <si>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</si>
  <si>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</si>
  <si>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</si>
  <si>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</si>
  <si>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</si>
  <si>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</si>
  <si>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</si>
  <si>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</si>
  <si>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</si>
  <si>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</si>
  <si>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</si>
  <si>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</si>
  <si>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</si>
  <si>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</si>
  <si>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</si>
  <si>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</si>
  <si>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</si>
  <si>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</si>
  <si>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</si>
  <si>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</si>
  <si>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</si>
  <si>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</si>
  <si>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</si>
  <si>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</si>
  <si>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</si>
  <si>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</si>
  <si>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</si>
  <si>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</si>
  <si>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</si>
  <si>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</si>
  <si>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</si>
  <si>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</si>
  <si>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</si>
  <si>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</si>
  <si>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</si>
  <si>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</si>
  <si>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</si>
  <si>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</si>
  <si>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</si>
  <si>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</si>
  <si>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</si>
  <si>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</si>
  <si>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</si>
  <si>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</si>
  <si>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</si>
  <si>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</si>
  <si>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</si>
  <si>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</si>
  <si>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</si>
  <si>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</si>
  <si>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</si>
  <si>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</si>
  <si>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</si>
  <si>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</si>
  <si>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</si>
  <si>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</si>
  <si>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</si>
  <si>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</si>
  <si>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</si>
  <si>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</si>
  <si>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</si>
  <si>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</si>
  <si>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</si>
  <si>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</si>
  <si>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</si>
  <si>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</si>
  <si>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</si>
  <si>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</si>
  <si>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</si>
  <si>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</si>
  <si>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</si>
  <si>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</si>
  <si>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</si>
  <si>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</si>
  <si>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</si>
  <si>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</si>
  <si>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</si>
  <si>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</si>
  <si>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</si>
  <si>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</si>
  <si>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</si>
  <si>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</si>
  <si>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</si>
  <si>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</si>
  <si>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</si>
  <si>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</si>
  <si>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</si>
  <si>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</si>
  <si>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</si>
  <si>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</si>
  <si>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</si>
  <si>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</si>
  <si>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</si>
  <si>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</si>
  <si>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</si>
  <si>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</si>
  <si>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</si>
  <si>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</si>
  <si>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</si>
  <si>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</si>
  <si>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</si>
  <si>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</si>
  <si>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</si>
  <si>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</si>
  <si>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</si>
  <si>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</si>
  <si>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</si>
  <si>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</si>
  <si>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</si>
  <si>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</si>
  <si>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</si>
  <si>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</si>
  <si>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</si>
  <si>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</si>
  <si>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</si>
  <si>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</si>
  <si>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</si>
  <si>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</si>
  <si>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</si>
  <si>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</si>
  <si>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</si>
  <si>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</si>
  <si>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</si>
  <si>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</si>
  <si>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</si>
  <si>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</si>
  <si>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</si>
  <si>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</si>
  <si>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</si>
  <si>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</si>
  <si>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</si>
  <si>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</si>
  <si>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</si>
  <si>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</si>
  <si>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</si>
  <si>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</si>
  <si>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</si>
  <si>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</si>
  <si>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</si>
  <si>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</si>
  <si>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</si>
  <si>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</si>
  <si>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</si>
  <si>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</si>
  <si>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</si>
  <si>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</si>
  <si>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</si>
  <si>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</si>
  <si>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</si>
  <si>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</si>
  <si>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</si>
  <si>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</si>
  <si>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</si>
  <si>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</si>
  <si>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</si>
  <si>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</si>
  <si>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</si>
  <si>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</si>
  <si>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</si>
  <si>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</si>
  <si>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</si>
  <si>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</si>
  <si>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</si>
  <si>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</si>
  <si>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</si>
  <si>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</si>
  <si>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</si>
  <si>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</si>
  <si>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</si>
  <si>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</si>
  <si>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</si>
  <si>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</si>
  <si>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</si>
  <si>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</si>
  <si>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</si>
  <si>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</si>
  <si>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</si>
  <si>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</si>
  <si>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</si>
  <si>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</si>
  <si>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</si>
  <si>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</si>
  <si>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</si>
  <si>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</si>
  <si>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</si>
  <si>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</si>
  <si>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</si>
  <si>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</si>
  <si>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</si>
  <si>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</si>
  <si>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</si>
  <si>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</si>
  <si>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</si>
  <si>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</si>
  <si>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</si>
  <si>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</si>
  <si>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</si>
  <si>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</si>
  <si>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</si>
  <si>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</si>
  <si>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</si>
  <si>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</si>
  <si>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</si>
  <si>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</si>
  <si>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</si>
  <si>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</si>
  <si>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</si>
  <si>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</si>
  <si>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</si>
  <si>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</si>
  <si>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</si>
  <si>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</si>
  <si>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</si>
  <si>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</si>
  <si>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</si>
  <si>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</si>
  <si>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</si>
  <si>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</si>
  <si>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</si>
  <si>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</si>
  <si>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</si>
  <si>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</si>
  <si>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</si>
  <si>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</si>
  <si>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</si>
  <si>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</si>
  <si>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</si>
  <si>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</si>
  <si>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</si>
  <si>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</si>
  <si>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</si>
  <si>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</si>
  <si>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</si>
  <si>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</si>
  <si>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</si>
  <si>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</si>
  <si>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</si>
  <si>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</si>
  <si>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</si>
  <si>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</si>
  <si>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</si>
  <si>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</si>
  <si>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</si>
  <si>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</si>
  <si>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</si>
  <si>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</si>
  <si>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</si>
  <si>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</si>
  <si>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</si>
  <si>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</si>
  <si>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</si>
  <si>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</si>
  <si>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</si>
  <si>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</si>
  <si>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</si>
  <si>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</si>
  <si>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</si>
  <si>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</si>
  <si>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</si>
  <si>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</si>
  <si>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</si>
  <si>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</si>
  <si>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</si>
  <si>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</si>
  <si>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</si>
  <si>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</si>
  <si>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</si>
  <si>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</si>
  <si>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</si>
  <si>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</si>
  <si>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</si>
  <si>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</si>
  <si>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</si>
  <si>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</si>
  <si>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</si>
  <si>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</si>
  <si>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</si>
  <si>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</si>
  <si>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</si>
  <si>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</si>
  <si>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</si>
  <si>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</si>
  <si>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</si>
  <si>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</si>
  <si>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</si>
  <si>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</si>
  <si>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</si>
  <si>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</si>
  <si>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</si>
  <si>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</si>
  <si>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</si>
  <si>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</si>
  <si>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</si>
  <si>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</si>
  <si>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</si>
  <si>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</si>
  <si>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</si>
  <si>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</si>
  <si>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</si>
  <si>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</si>
  <si>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</si>
  <si>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</si>
  <si>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</si>
  <si>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</si>
  <si>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</si>
  <si>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</si>
  <si>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</si>
  <si>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</si>
  <si>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</si>
  <si>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</si>
  <si>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</si>
  <si>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</si>
  <si>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</si>
  <si>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</si>
  <si>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</si>
  <si>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</si>
  <si>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</si>
  <si>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</si>
  <si>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</si>
  <si>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</si>
  <si>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</si>
  <si>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</si>
  <si>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</si>
  <si>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</si>
  <si>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</si>
  <si>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</si>
  <si>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</si>
  <si>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</si>
  <si>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</si>
  <si>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</si>
  <si>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</si>
  <si>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</si>
  <si>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</si>
  <si>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</si>
  <si>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</si>
  <si>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</si>
  <si>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</si>
  <si>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</si>
  <si>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</si>
  <si>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</si>
  <si>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</si>
  <si>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</si>
  <si>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</si>
  <si>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</si>
  <si>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</si>
  <si>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</si>
  <si>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</si>
  <si>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</si>
  <si>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</si>
  <si>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</si>
  <si>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</si>
  <si>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</si>
  <si>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</si>
  <si>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</si>
  <si>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</si>
  <si>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</si>
  <si>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</si>
  <si>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</si>
  <si>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</si>
  <si>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</si>
  <si>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</si>
  <si>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</si>
  <si>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</si>
  <si>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</si>
  <si>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</si>
  <si>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</si>
  <si>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</si>
  <si>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</si>
  <si>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</si>
  <si>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</si>
  <si>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</si>
  <si>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</si>
  <si>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</si>
  <si>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</si>
  <si>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</si>
  <si>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</si>
  <si>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</si>
  <si>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</si>
  <si>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</si>
  <si>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</si>
  <si>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</si>
  <si>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</si>
  <si>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</si>
  <si>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</si>
  <si>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</si>
  <si>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</si>
  <si>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</si>
  <si>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</si>
  <si>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</si>
  <si>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</si>
  <si>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</si>
  <si>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</si>
  <si>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</si>
  <si>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</si>
  <si>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</si>
  <si>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</si>
  <si>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</si>
  <si>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</si>
  <si>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</si>
  <si>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</si>
  <si>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</si>
  <si>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</si>
  <si>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</si>
  <si>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</si>
  <si>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</si>
  <si>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</si>
  <si>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</si>
  <si>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</si>
  <si>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</si>
  <si>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</si>
  <si>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</si>
  <si>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</si>
  <si>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</si>
  <si>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</si>
  <si>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</si>
  <si>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</si>
  <si>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</si>
  <si>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</si>
  <si>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</si>
  <si>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</si>
  <si>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</si>
  <si>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</si>
  <si>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</si>
  <si>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</si>
  <si>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</si>
  <si>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</si>
  <si>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</si>
  <si>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</si>
  <si>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</si>
  <si>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</si>
  <si>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</si>
  <si>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</si>
  <si>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</si>
  <si>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</si>
  <si>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</si>
  <si>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</si>
  <si>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</si>
  <si>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</si>
  <si>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</si>
  <si>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</si>
  <si>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</si>
  <si>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</si>
  <si>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</si>
  <si>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</si>
  <si>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</si>
  <si>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</si>
  <si>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</si>
  <si>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</si>
  <si>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</si>
  <si>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</si>
  <si>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</si>
  <si>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</si>
  <si>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</si>
  <si>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</si>
  <si>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</si>
  <si>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</si>
  <si>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</si>
  <si>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</si>
  <si>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</si>
  <si>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</si>
  <si>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</si>
  <si>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</si>
  <si>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</si>
  <si>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</si>
  <si>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</si>
  <si>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</si>
  <si>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</si>
  <si>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</si>
  <si>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</si>
  <si>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</si>
  <si>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</si>
  <si>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</si>
  <si>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</si>
  <si>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</si>
  <si>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</si>
  <si>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</si>
  <si>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</si>
  <si>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</si>
  <si>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</si>
  <si>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</si>
  <si>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</si>
  <si>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</si>
  <si>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</si>
  <si>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</si>
  <si>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</si>
  <si>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</si>
  <si>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</si>
  <si>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</si>
  <si>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</si>
  <si>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</si>
  <si>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</si>
  <si>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</si>
  <si>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</si>
  <si>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</si>
  <si>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</si>
  <si>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</si>
  <si>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</si>
  <si>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</si>
  <si>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</si>
  <si>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</si>
  <si>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</si>
  <si>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</si>
  <si>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</si>
  <si>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</si>
  <si>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</si>
  <si>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</si>
  <si>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</si>
  <si>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</si>
  <si>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</si>
  <si>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</si>
  <si>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</si>
  <si>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</si>
  <si>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</si>
  <si>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</si>
  <si>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</si>
  <si>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</si>
  <si>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</si>
  <si>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</si>
  <si>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</si>
  <si>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</si>
  <si>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</si>
  <si>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</si>
  <si>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</si>
  <si>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</si>
  <si>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</si>
  <si>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</si>
  <si>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</si>
  <si>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</si>
  <si>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</si>
  <si>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</si>
  <si>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</si>
  <si>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</si>
  <si>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</si>
  <si>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</si>
  <si>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</si>
  <si>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</si>
  <si>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</si>
  <si>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</si>
  <si>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</si>
  <si>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</si>
  <si>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</si>
  <si>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</si>
  <si>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</si>
  <si>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</si>
  <si>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</si>
  <si>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</si>
  <si>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</si>
  <si>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</si>
  <si>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</si>
  <si>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</si>
  <si>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</si>
  <si>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</si>
  <si>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</si>
  <si>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</si>
  <si>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</si>
  <si>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</si>
  <si>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</si>
  <si>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</si>
  <si>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</si>
  <si>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</si>
  <si>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</si>
  <si>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</si>
  <si>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</si>
  <si>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</si>
  <si>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</si>
  <si>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</si>
  <si>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</si>
  <si>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</si>
  <si>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</si>
  <si>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</si>
  <si>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</si>
  <si>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</si>
  <si>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</si>
  <si>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</si>
  <si>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</si>
  <si>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</si>
  <si>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</si>
  <si>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</si>
  <si>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</si>
  <si>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</si>
  <si>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</si>
  <si>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</si>
  <si>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</si>
  <si>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</si>
  <si>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</si>
  <si>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</si>
  <si>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</si>
  <si>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</si>
  <si>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</si>
  <si>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</si>
  <si>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</si>
  <si>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</si>
  <si>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</si>
  <si>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</si>
  <si>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</si>
  <si>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</si>
  <si>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</si>
  <si>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</si>
  <si>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</si>
  <si>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</si>
  <si>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</si>
  <si>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</si>
  <si>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</si>
  <si>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</si>
  <si>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</si>
  <si>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</si>
  <si>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</si>
  <si>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</si>
  <si>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</si>
  <si>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</si>
  <si>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</si>
  <si>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</si>
  <si>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</si>
  <si>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</si>
  <si>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</si>
  <si>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</si>
  <si>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</si>
  <si>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</si>
  <si>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</si>
  <si>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</si>
  <si>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</si>
  <si>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</si>
  <si>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</si>
  <si>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</si>
  <si>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</si>
  <si>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</si>
  <si>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</si>
  <si>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</si>
  <si>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</si>
  <si>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</si>
  <si>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</si>
  <si>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</si>
  <si>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</si>
  <si>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</si>
  <si>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</si>
  <si>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</si>
  <si>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</si>
  <si>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</si>
  <si>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</si>
  <si>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</si>
  <si>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</si>
  <si>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</si>
  <si>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</si>
  <si>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</si>
  <si>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</si>
  <si>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</si>
  <si>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</si>
  <si>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</si>
  <si>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</si>
  <si>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</si>
  <si>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</si>
  <si>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</si>
  <si>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</si>
  <si>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</si>
  <si>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</si>
  <si>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</si>
  <si>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</si>
  <si>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</si>
  <si>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</si>
  <si>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</si>
  <si>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</si>
  <si>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</si>
  <si>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</si>
  <si>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</si>
  <si>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</si>
  <si>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</si>
  <si>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</si>
  <si>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</si>
  <si>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</si>
  <si>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</si>
  <si>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</si>
  <si>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</si>
  <si>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</si>
  <si>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</si>
  <si>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</si>
  <si>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</si>
  <si>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</si>
  <si>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</si>
  <si>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</si>
  <si>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</si>
  <si>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</si>
  <si>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</si>
  <si>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</si>
  <si>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</si>
  <si>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</si>
  <si>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</si>
  <si>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</si>
  <si>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</si>
  <si>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</si>
  <si>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</si>
  <si>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</si>
  <si>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</si>
  <si>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</si>
  <si>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</si>
  <si>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</si>
  <si>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</si>
  <si>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</si>
  <si>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</si>
  <si>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</si>
  <si>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</si>
  <si>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</si>
  <si>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</si>
  <si>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</si>
  <si>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</si>
  <si>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</si>
  <si>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</si>
  <si>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</si>
  <si>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</si>
  <si>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</si>
  <si>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</si>
  <si>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</si>
  <si>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</si>
  <si>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</si>
  <si>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</si>
  <si>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</si>
  <si>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</si>
  <si>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</si>
  <si>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</si>
  <si>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</si>
  <si>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</si>
  <si>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</si>
  <si>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</si>
  <si>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</si>
  <si>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</si>
  <si>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</si>
  <si>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</si>
  <si>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</si>
  <si>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</si>
  <si>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</si>
  <si>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</si>
  <si>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</si>
  <si>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</si>
  <si>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</si>
  <si>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</si>
  <si>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</si>
  <si>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</si>
  <si>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</si>
  <si>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</si>
  <si>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</si>
  <si>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</si>
  <si>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</si>
  <si>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</si>
  <si>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</si>
  <si>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</si>
  <si>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</si>
  <si>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</si>
  <si>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</si>
  <si>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</si>
  <si>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</si>
  <si>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</si>
  <si>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</si>
  <si>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</si>
  <si>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</si>
  <si>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</si>
  <si>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</si>
  <si>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</si>
  <si>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</si>
  <si>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</si>
  <si>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</si>
  <si>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</si>
  <si>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</si>
  <si>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</si>
  <si>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</si>
  <si>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</si>
  <si>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</si>
  <si>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</si>
  <si>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</si>
  <si>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</si>
  <si>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</si>
  <si>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</si>
  <si>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</si>
  <si>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</si>
  <si>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</si>
  <si>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</si>
  <si>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</si>
  <si>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</si>
  <si>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</si>
  <si>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</si>
  <si>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</si>
  <si>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</si>
  <si>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</si>
  <si>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</si>
  <si>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</si>
  <si>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</si>
  <si>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</si>
  <si>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</si>
  <si>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</si>
  <si>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</si>
  <si>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</si>
  <si>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</si>
  <si>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</si>
  <si>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</si>
  <si>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</si>
  <si>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</si>
  <si>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</si>
  <si>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</si>
  <si>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</si>
  <si>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</si>
  <si>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</si>
  <si>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</si>
  <si>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</si>
  <si>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</si>
  <si>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</si>
  <si>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</si>
  <si>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</si>
  <si>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</si>
  <si>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</si>
  <si>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</si>
  <si>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</si>
  <si>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</si>
  <si>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</si>
  <si>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</si>
  <si>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</si>
  <si>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</si>
  <si>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</si>
  <si>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</si>
  <si>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</si>
  <si>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</si>
  <si>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</si>
  <si>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</si>
  <si>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</si>
  <si>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</si>
  <si>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</si>
  <si>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</si>
  <si>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</si>
  <si>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</si>
  <si>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</si>
  <si>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</si>
  <si>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</si>
  <si>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</si>
  <si>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</si>
  <si>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</si>
  <si>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</si>
  <si>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</si>
  <si>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</si>
  <si>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</si>
  <si>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</si>
  <si>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</si>
  <si>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</si>
  <si>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</si>
  <si>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</si>
  <si>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</si>
  <si>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</si>
  <si>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</si>
  <si>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</si>
  <si>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</si>
  <si>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</si>
  <si>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</si>
  <si>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</si>
  <si>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</si>
  <si>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</si>
  <si>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</si>
  <si>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</si>
  <si>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</si>
  <si>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</si>
  <si>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</si>
  <si>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</si>
  <si>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</si>
  <si>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</si>
  <si>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</si>
  <si>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</si>
  <si>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</si>
  <si>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</si>
  <si>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</si>
  <si>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</si>
  <si>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</si>
  <si>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</si>
  <si>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</si>
  <si>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</si>
  <si>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</si>
  <si>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</si>
  <si>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</si>
  <si>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</si>
  <si>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</si>
  <si>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</si>
  <si>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</si>
  <si>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</si>
  <si>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</si>
  <si>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</si>
  <si>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</si>
  <si>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</si>
  <si>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</si>
  <si>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</si>
  <si>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</si>
  <si>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</si>
  <si>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</si>
  <si>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</si>
  <si>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</si>
  <si>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</si>
  <si>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</si>
  <si>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</si>
  <si>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</si>
  <si>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</si>
  <si>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</si>
  <si>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</si>
  <si>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</si>
  <si>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</si>
  <si>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</si>
  <si>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</si>
  <si>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</si>
  <si>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</si>
  <si>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</si>
  <si>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</si>
  <si>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</si>
  <si>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</si>
  <si>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</si>
  <si>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</si>
  <si>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</si>
  <si>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</si>
  <si>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</si>
  <si>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</si>
  <si>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</si>
  <si>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</si>
  <si>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</si>
  <si>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</si>
  <si>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</si>
  <si>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</si>
  <si>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</si>
  <si>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</si>
  <si>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</si>
  <si>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</si>
  <si>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</si>
  <si>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</si>
  <si>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</si>
  <si>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</si>
  <si>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</si>
  <si>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</si>
  <si>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</si>
  <si>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</si>
  <si>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</si>
  <si>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</si>
  <si>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</si>
  <si>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</si>
  <si>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</si>
  <si>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</si>
  <si>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</si>
  <si>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</si>
  <si>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</si>
  <si>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</si>
  <si>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</si>
  <si>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</si>
  <si>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</si>
  <si>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</si>
  <si>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</si>
  <si>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</si>
  <si>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</si>
  <si>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</si>
  <si>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</si>
  <si>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</si>
  <si>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</si>
  <si>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</si>
  <si>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</si>
  <si>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</si>
  <si>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</si>
  <si>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</si>
  <si>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</si>
  <si>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</si>
  <si>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</si>
  <si>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</si>
  <si>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</si>
  <si>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</si>
  <si>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</si>
  <si>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</si>
  <si>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</si>
  <si>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</si>
  <si>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</si>
  <si>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</si>
  <si>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</si>
  <si>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</si>
  <si>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</si>
  <si>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</si>
  <si>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</si>
  <si>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</si>
  <si>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</si>
  <si>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</si>
  <si>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</si>
  <si>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</si>
  <si>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</si>
  <si>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</si>
  <si>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</si>
  <si>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</si>
  <si>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</si>
  <si>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</si>
  <si>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</si>
  <si>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</si>
  <si>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</si>
  <si>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</si>
  <si>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</si>
  <si>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</si>
  <si>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</si>
  <si>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</si>
  <si>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</si>
  <si>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</si>
  <si>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</si>
  <si>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</si>
  <si>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</si>
  <si>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</si>
  <si>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</si>
  <si>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</si>
  <si>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</si>
  <si>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</si>
  <si>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</si>
  <si>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</si>
  <si>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</si>
  <si>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</si>
  <si>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</si>
  <si>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</si>
  <si>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</si>
  <si>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</si>
  <si>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</si>
  <si>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</si>
  <si>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</si>
  <si>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</si>
  <si>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</si>
  <si>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</si>
  <si>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</si>
  <si>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</si>
  <si>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</si>
  <si>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</si>
  <si>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</si>
  <si>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</si>
  <si>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</si>
  <si>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</si>
  <si>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</si>
  <si>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</si>
  <si>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</si>
  <si>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</si>
  <si>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</si>
  <si>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</si>
  <si>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</si>
  <si>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</si>
  <si>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</si>
  <si>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</si>
  <si>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</si>
  <si>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</si>
  <si>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</si>
  <si>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</si>
  <si>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</si>
  <si>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</si>
  <si>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</si>
  <si>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</si>
  <si>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</si>
  <si>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</si>
  <si>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</si>
  <si>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</si>
  <si>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</si>
  <si>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</si>
  <si>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</si>
  <si>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</si>
  <si>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</si>
  <si>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</si>
  <si>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</si>
  <si>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</si>
  <si>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</si>
  <si>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</si>
  <si>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</si>
  <si>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</si>
  <si>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</si>
  <si>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</si>
  <si>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</si>
  <si>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</si>
  <si>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</si>
  <si>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</si>
  <si>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</si>
  <si>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</si>
  <si>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</si>
  <si>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</si>
  <si>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</si>
  <si>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</si>
  <si>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</si>
  <si>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</si>
  <si>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</si>
  <si>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</si>
  <si>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</si>
  <si>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</si>
  <si>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</si>
  <si>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</si>
  <si>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</si>
  <si>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</si>
  <si>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</si>
  <si>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</si>
  <si>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</si>
  <si>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</si>
  <si>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</si>
  <si>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</si>
  <si>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</si>
  <si>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</si>
  <si>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</si>
  <si>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</si>
  <si>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</si>
  <si>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</si>
  <si>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</si>
  <si>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</si>
  <si>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</si>
  <si>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</si>
  <si>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</si>
  <si>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</si>
  <si>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</si>
  <si>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</si>
  <si>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</si>
  <si>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</si>
  <si>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</si>
  <si>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</si>
  <si>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</si>
  <si>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</si>
  <si>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</si>
  <si>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</si>
  <si>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</si>
  <si>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</si>
  <si>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</si>
  <si>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</si>
  <si>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</si>
  <si>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</si>
  <si>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</si>
  <si>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</si>
  <si>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</si>
  <si>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</si>
  <si>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</si>
  <si>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</si>
  <si>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</si>
  <si>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</si>
  <si>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</si>
  <si>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</si>
  <si>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</si>
  <si>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</si>
  <si>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</si>
  <si>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</si>
  <si>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</si>
  <si>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</si>
  <si>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</si>
  <si>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</si>
  <si>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</si>
  <si>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</si>
  <si>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</si>
  <si>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</si>
  <si>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</si>
  <si>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</si>
  <si>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</si>
  <si>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</si>
  <si>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</si>
  <si>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</si>
  <si>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</si>
  <si>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</si>
  <si>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</si>
  <si>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</si>
  <si>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</si>
  <si>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</si>
  <si>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</si>
  <si>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</si>
  <si>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</si>
  <si>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</si>
  <si>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</si>
  <si>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</si>
  <si>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</si>
  <si>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</si>
  <si>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</si>
  <si>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</si>
  <si>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</si>
  <si>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</si>
  <si>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</si>
  <si>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</si>
  <si>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</si>
  <si>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</si>
  <si>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</si>
  <si>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</si>
  <si>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</si>
  <si>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</si>
  <si>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</si>
  <si>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</si>
  <si>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</si>
  <si>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</si>
  <si>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</si>
  <si>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</si>
  <si>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</si>
  <si>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</si>
  <si>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</si>
  <si>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</si>
  <si>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</si>
  <si>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</si>
  <si>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</si>
  <si>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</si>
  <si>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</si>
  <si>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</si>
  <si>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</si>
  <si>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</si>
  <si>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</si>
  <si>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</si>
  <si>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</si>
  <si>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</si>
  <si>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</si>
  <si>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</si>
  <si>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</si>
  <si>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</si>
  <si>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</si>
  <si>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</si>
  <si>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</si>
  <si>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</si>
  <si>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</si>
  <si>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</si>
  <si>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</si>
  <si>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</si>
  <si>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</si>
  <si>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</si>
  <si>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</si>
  <si>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</si>
  <si>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</si>
  <si>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</si>
  <si>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</si>
  <si>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</si>
  <si>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</si>
  <si>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</si>
  <si>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</si>
  <si>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</si>
  <si>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</si>
  <si>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</si>
  <si>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</si>
  <si>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</si>
  <si>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</si>
  <si>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</si>
  <si>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</si>
  <si>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</si>
  <si>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</si>
  <si>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</si>
  <si>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</si>
  <si>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</si>
  <si>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</si>
  <si>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</si>
  <si>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</si>
  <si>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</si>
  <si>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</si>
  <si>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</si>
  <si>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</si>
  <si>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</si>
  <si>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</si>
  <si>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</si>
  <si>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</si>
  <si>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</si>
  <si>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</si>
  <si>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</si>
  <si>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</si>
  <si>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</si>
  <si>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</si>
  <si>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</si>
  <si>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</si>
  <si>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</si>
  <si>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</si>
  <si>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</si>
  <si>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</si>
  <si>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</si>
  <si>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</si>
  <si>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</si>
  <si>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</si>
  <si>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</si>
  <si>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</si>
  <si>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</si>
  <si>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</si>
  <si>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</si>
  <si>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</si>
  <si>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</si>
  <si>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</si>
  <si>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</si>
  <si>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</si>
  <si>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</si>
  <si>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</si>
  <si>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</si>
  <si>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</si>
  <si>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</si>
  <si>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</si>
  <si>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</si>
  <si>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</si>
  <si>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</si>
  <si>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</si>
  <si>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</si>
  <si>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</si>
  <si>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</si>
  <si>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</si>
  <si>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</si>
  <si>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</si>
  <si>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</si>
  <si>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</si>
  <si>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</si>
  <si>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</si>
  <si>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</si>
  <si>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</si>
  <si>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</si>
  <si>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</si>
  <si>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</si>
  <si>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</si>
  <si>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</si>
  <si>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</si>
  <si>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</si>
  <si>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</si>
  <si>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</si>
  <si>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</si>
  <si>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</si>
  <si>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</si>
  <si>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</si>
  <si>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</si>
  <si>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</si>
  <si>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</si>
  <si>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</si>
  <si>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</si>
  <si>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</si>
  <si>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</si>
  <si>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</si>
  <si>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</si>
  <si>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</si>
  <si>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</si>
  <si>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</si>
  <si>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</si>
  <si>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</si>
  <si>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</si>
  <si>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</si>
  <si>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</si>
  <si>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</si>
  <si>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</si>
  <si>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</si>
  <si>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</si>
  <si>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</si>
  <si>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</si>
  <si>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</si>
  <si>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</si>
  <si>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</si>
  <si>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</si>
  <si>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</si>
  <si>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</si>
  <si>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</si>
  <si>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</si>
  <si>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</si>
  <si>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</si>
  <si>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</si>
  <si>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</si>
  <si>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</si>
  <si>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</si>
  <si>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</si>
  <si>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</si>
  <si>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</si>
  <si>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</si>
  <si>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</si>
  <si>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</si>
  <si>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</si>
  <si>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</si>
  <si>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</si>
  <si>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</si>
  <si>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</si>
  <si>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</si>
  <si>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</si>
  <si>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</si>
  <si>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</si>
  <si>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</si>
  <si>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</si>
  <si>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</si>
  <si>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</si>
  <si>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</si>
  <si>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</si>
  <si>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</si>
  <si>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</si>
  <si>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</si>
  <si>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</si>
  <si>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</si>
  <si>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</si>
  <si>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</si>
  <si>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</si>
  <si>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</si>
  <si>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</si>
  <si>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</si>
  <si>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</si>
  <si>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</si>
  <si>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</si>
  <si>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</si>
  <si>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</si>
  <si>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</si>
  <si>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</si>
  <si>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</si>
  <si>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</si>
  <si>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</si>
  <si>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</si>
  <si>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</si>
  <si>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</si>
  <si>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</si>
  <si>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</si>
  <si>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</si>
  <si>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</si>
  <si>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</si>
  <si>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</si>
  <si>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</si>
  <si>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</si>
  <si>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</si>
  <si>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</si>
  <si>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</si>
  <si>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</si>
  <si>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</si>
  <si>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</si>
  <si>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</si>
  <si>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</si>
  <si>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</si>
  <si>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</si>
  <si>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</si>
  <si>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</si>
  <si>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</si>
  <si>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</si>
  <si>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</si>
  <si>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</si>
  <si>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</si>
  <si>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</si>
  <si>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</si>
  <si>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</si>
  <si>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</si>
  <si>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</si>
  <si>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</si>
  <si>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</si>
  <si>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</si>
  <si>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</si>
  <si>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</si>
  <si>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</si>
  <si>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</si>
  <si>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</si>
  <si>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</si>
  <si>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</si>
  <si>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</si>
  <si>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</si>
  <si>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</si>
  <si>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</si>
  <si>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</si>
  <si>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</si>
  <si>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</si>
  <si>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</si>
  <si>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</si>
  <si>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</si>
  <si>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</si>
  <si>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</si>
  <si>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</si>
  <si>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</si>
  <si>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</si>
  <si>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</si>
  <si>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</si>
  <si>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</si>
  <si>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</si>
  <si>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</si>
  <si>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</si>
  <si>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</si>
  <si>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</si>
  <si>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</si>
  <si>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</si>
  <si>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</si>
  <si>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</si>
  <si>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</si>
  <si>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</si>
  <si>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</si>
  <si>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</si>
  <si>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</si>
  <si>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</si>
  <si>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</si>
  <si>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</si>
  <si>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</si>
  <si>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</si>
  <si>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</si>
  <si>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</si>
  <si>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</si>
  <si>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</si>
  <si>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</si>
  <si>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</si>
  <si>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</si>
  <si>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</si>
  <si>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</si>
  <si>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</si>
  <si>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</si>
  <si>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</si>
  <si>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</si>
  <si>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</si>
  <si>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</si>
  <si>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</si>
  <si>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</si>
  <si>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</si>
  <si>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</si>
  <si>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</si>
  <si>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</si>
  <si>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</si>
  <si>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</si>
  <si>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</si>
  <si>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</si>
  <si>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</si>
  <si>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</si>
  <si>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</si>
  <si>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</si>
  <si>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</si>
  <si>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</si>
  <si>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</si>
  <si>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</si>
  <si>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</si>
  <si>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</si>
  <si>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</si>
  <si>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</si>
  <si>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</si>
  <si>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</si>
  <si>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</si>
  <si>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</si>
  <si>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</si>
  <si>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</si>
  <si>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</si>
  <si>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</si>
  <si>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</si>
  <si>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</si>
  <si>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</si>
  <si>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</si>
  <si>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</si>
  <si>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</si>
  <si>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</si>
  <si>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</si>
  <si>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</si>
  <si>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</si>
  <si>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</si>
  <si>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</si>
  <si>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</si>
  <si>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</si>
  <si>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</si>
  <si>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</si>
  <si>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</si>
  <si>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</si>
  <si>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</si>
  <si>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</si>
  <si>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</si>
  <si>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</si>
  <si>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</si>
  <si>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</si>
  <si>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</si>
  <si>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</si>
  <si>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</si>
  <si>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</si>
  <si>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</si>
  <si>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</si>
  <si>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</si>
  <si>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</si>
  <si>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</si>
  <si>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</si>
  <si>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</si>
  <si>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</si>
  <si>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</si>
  <si>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</si>
  <si>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</si>
  <si>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</si>
  <si>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</si>
  <si>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</si>
  <si>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</si>
  <si>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</si>
  <si>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</si>
  <si>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</si>
  <si>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</si>
  <si>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</si>
  <si>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</si>
  <si>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</si>
  <si>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</si>
  <si>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</si>
  <si>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</si>
  <si>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</si>
  <si>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</si>
  <si>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</si>
  <si>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</si>
  <si>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</si>
  <si>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</si>
  <si>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</si>
  <si>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</si>
  <si>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</si>
  <si>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</si>
  <si>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</si>
  <si>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</si>
  <si>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</si>
  <si>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</si>
  <si>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</si>
  <si>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</si>
  <si>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</si>
  <si>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</si>
  <si>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</si>
  <si>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</si>
  <si>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</si>
  <si>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</si>
  <si>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</si>
  <si>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</si>
  <si>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</si>
  <si>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</si>
  <si>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</si>
  <si>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</si>
  <si>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</si>
  <si>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</si>
  <si>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</si>
  <si>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</si>
  <si>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</si>
  <si>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</si>
  <si>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</si>
  <si>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</si>
  <si>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</si>
  <si>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</si>
  <si>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</si>
  <si>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</si>
  <si>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</si>
  <si>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</si>
  <si>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</si>
  <si>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</si>
  <si>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</si>
  <si>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</si>
  <si>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</si>
  <si>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</si>
  <si>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</si>
  <si>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</si>
  <si>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</si>
  <si>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</si>
  <si>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</si>
  <si>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</si>
  <si>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</si>
  <si>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</si>
  <si>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</si>
  <si>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</si>
  <si>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</si>
  <si>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</si>
  <si>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</si>
  <si>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</si>
  <si>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</si>
  <si>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</si>
  <si>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</si>
  <si>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</si>
  <si>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</si>
  <si>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</si>
  <si>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</si>
  <si>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</si>
  <si>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</si>
  <si>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</si>
  <si>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</si>
  <si>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</si>
  <si>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</si>
  <si>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</si>
  <si>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</si>
  <si>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</si>
  <si>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</si>
  <si>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</si>
  <si>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</si>
  <si>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</si>
  <si>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</si>
  <si>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</si>
  <si>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</si>
  <si>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</si>
  <si>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</si>
  <si>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</si>
  <si>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</si>
  <si>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</si>
  <si>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</si>
  <si>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</si>
  <si>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</si>
  <si>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</si>
  <si>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</si>
  <si>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</si>
  <si>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</si>
  <si>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</si>
  <si>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</si>
  <si>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</si>
  <si>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</si>
  <si>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</si>
  <si>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</si>
  <si>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</si>
  <si>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</si>
  <si>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</si>
  <si>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</si>
  <si>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</si>
  <si>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</si>
  <si>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</si>
  <si>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</si>
  <si>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</si>
  <si>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</si>
  <si>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</si>
  <si>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</si>
  <si>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</si>
  <si>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</si>
  <si>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</si>
  <si>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</si>
  <si>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</si>
  <si>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</si>
  <si>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</si>
  <si>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</si>
  <si>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</si>
  <si>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</si>
  <si>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</si>
  <si>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</si>
  <si>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</si>
  <si>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</si>
  <si>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</si>
  <si>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</si>
  <si>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</si>
  <si>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</si>
  <si>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</si>
  <si>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</si>
  <si>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</si>
  <si>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</si>
  <si>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</si>
  <si>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</si>
  <si>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</si>
  <si>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</si>
  <si>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</si>
  <si>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</si>
  <si>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</si>
  <si>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</si>
  <si>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</si>
  <si>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</si>
  <si>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</si>
  <si>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</si>
  <si>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</si>
  <si>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</si>
  <si>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</si>
  <si>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</si>
  <si>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</si>
  <si>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</si>
  <si>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</si>
  <si>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</si>
  <si>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</si>
  <si>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</si>
  <si>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</si>
  <si>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</si>
  <si>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</si>
  <si>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</si>
  <si>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</si>
  <si>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</si>
  <si>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</si>
  <si>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</si>
  <si>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</si>
  <si>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</si>
  <si>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</si>
  <si>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</si>
  <si>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</si>
  <si>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</si>
  <si>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</si>
  <si>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</si>
  <si>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</si>
  <si>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</si>
  <si>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</si>
  <si>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</si>
  <si>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</si>
  <si>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</si>
  <si>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</si>
  <si>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</si>
  <si>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</si>
  <si>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</si>
  <si>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</si>
  <si>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</si>
  <si>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</si>
  <si>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</si>
  <si>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</si>
  <si>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</si>
  <si>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</si>
  <si>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</si>
  <si>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</si>
  <si>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</si>
  <si>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</si>
  <si>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</si>
  <si>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</si>
  <si>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</si>
  <si>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</si>
  <si>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</si>
  <si>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</si>
  <si>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</si>
  <si>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</si>
  <si>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</si>
  <si>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</si>
  <si>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</si>
  <si>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</si>
  <si>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</si>
  <si>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</si>
  <si>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</si>
  <si>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</si>
  <si>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</si>
  <si>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</si>
  <si>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</si>
  <si>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</si>
  <si>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</si>
  <si>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</si>
  <si>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</si>
  <si>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</si>
  <si>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</si>
  <si>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</si>
  <si>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</si>
  <si>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</si>
  <si>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</si>
  <si>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</si>
  <si>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</si>
  <si>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</si>
  <si>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</si>
  <si>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</si>
  <si>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</si>
  <si>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</si>
  <si>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</si>
  <si>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</si>
  <si>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</si>
  <si>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</si>
  <si>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</si>
  <si>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</si>
  <si>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</si>
  <si>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</si>
  <si>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</si>
  <si>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</si>
  <si>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</si>
  <si>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</si>
  <si>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</si>
  <si>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</si>
  <si>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</si>
  <si>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</si>
  <si>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</si>
  <si>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</si>
  <si>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</si>
  <si>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</si>
  <si>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</si>
  <si>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</si>
  <si>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</si>
  <si>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</si>
  <si>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</si>
  <si>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</si>
  <si>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</si>
  <si>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</si>
  <si>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</si>
  <si>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</si>
  <si>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</si>
  <si>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</si>
  <si>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</si>
  <si>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</si>
  <si>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</si>
  <si>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</si>
  <si>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</si>
  <si>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</si>
  <si>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</si>
  <si>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</si>
  <si>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</si>
  <si>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</si>
  <si>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</si>
  <si>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</si>
  <si>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</si>
  <si>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</si>
  <si>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</si>
  <si>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</si>
  <si>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</si>
  <si>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</si>
  <si>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</si>
  <si>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</si>
  <si>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</si>
  <si>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</si>
  <si>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</si>
  <si>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</si>
  <si>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</si>
  <si>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</si>
  <si>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</si>
  <si>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</si>
  <si>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</si>
  <si>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</si>
  <si>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</si>
  <si>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</si>
  <si>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</si>
  <si>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</si>
  <si>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</si>
  <si>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</si>
  <si>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</si>
  <si>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</si>
  <si>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</si>
  <si>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</si>
  <si>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</si>
  <si>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</si>
  <si>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</si>
  <si>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</si>
  <si>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</si>
  <si>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</si>
  <si>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</si>
  <si>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</si>
  <si>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</si>
  <si>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</si>
  <si>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</si>
  <si>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</si>
  <si>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</si>
  <si>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</si>
  <si>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</si>
  <si>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</si>
  <si>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</si>
  <si>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</si>
  <si>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</si>
  <si>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</si>
  <si>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</si>
  <si>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</si>
  <si>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</si>
  <si>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</si>
  <si>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</si>
  <si>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</si>
  <si>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</si>
  <si>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</si>
  <si>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</si>
  <si>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</si>
  <si>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</si>
  <si>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</si>
  <si>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</si>
  <si>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</si>
  <si>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</si>
  <si>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</si>
  <si>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</si>
  <si>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</si>
  <si>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</si>
  <si>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</si>
  <si>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</si>
  <si>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</si>
  <si>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</si>
  <si>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</si>
  <si>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</si>
  <si>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</si>
  <si>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</si>
  <si>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</si>
  <si>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</si>
  <si>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</si>
  <si>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</si>
  <si>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</si>
  <si>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</si>
  <si>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</si>
  <si>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</si>
  <si>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</si>
  <si>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</si>
  <si>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</si>
  <si>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</si>
  <si>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</si>
  <si>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</si>
  <si>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</si>
  <si>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</si>
  <si>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</si>
  <si>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</si>
  <si>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</si>
  <si>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</si>
  <si>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</si>
  <si>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</si>
  <si>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</si>
  <si>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</si>
  <si>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</si>
  <si>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</si>
  <si>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</si>
  <si>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</si>
  <si>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</si>
  <si>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</si>
  <si>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</si>
  <si>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</si>
  <si>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</si>
  <si>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</si>
  <si>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</si>
  <si>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</si>
  <si>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</si>
  <si>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</si>
  <si>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</si>
  <si>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</si>
  <si>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</si>
  <si>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</si>
  <si>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</si>
  <si>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</si>
  <si>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</si>
  <si>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</si>
  <si>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</si>
  <si>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</si>
  <si>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</si>
  <si>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</si>
  <si>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</si>
  <si>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</si>
  <si>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</si>
  <si>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</si>
  <si>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</si>
  <si>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</si>
  <si>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</si>
  <si>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</si>
  <si>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</si>
  <si>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</si>
  <si>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</si>
  <si>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</si>
  <si>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</si>
  <si>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</si>
  <si>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</si>
  <si>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</si>
  <si>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</si>
  <si>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</si>
  <si>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</si>
  <si>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</si>
  <si>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</si>
  <si>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</si>
  <si>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</si>
  <si>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</si>
  <si>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</si>
  <si>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</si>
  <si>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</si>
  <si>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</si>
  <si>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</si>
  <si>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</si>
  <si>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</si>
  <si>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</si>
  <si>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</si>
  <si>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</si>
  <si>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</si>
  <si>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</si>
  <si>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</si>
  <si>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</si>
  <si>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</si>
  <si>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</si>
  <si>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</si>
  <si>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</si>
  <si>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</si>
  <si>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</si>
  <si>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</si>
  <si>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</si>
  <si>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</si>
  <si>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</si>
  <si>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</si>
  <si>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</si>
  <si>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</si>
  <si>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</si>
  <si>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</si>
  <si>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</si>
  <si>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</si>
  <si>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</si>
  <si>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</si>
  <si>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</si>
  <si>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</si>
  <si>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</si>
  <si>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</si>
  <si>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</si>
  <si>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</si>
  <si>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</si>
  <si>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</si>
  <si>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</si>
  <si>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</si>
  <si>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</si>
  <si>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</si>
  <si>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</si>
  <si>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</si>
  <si>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</si>
  <si>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</si>
  <si>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</si>
  <si>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</si>
  <si>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</si>
  <si>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</si>
  <si>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</si>
  <si>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</si>
  <si>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</si>
  <si>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</si>
  <si>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</si>
  <si>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</si>
  <si>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</si>
  <si>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</si>
  <si>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</si>
  <si>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</si>
  <si>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</si>
  <si>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</si>
  <si>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</si>
  <si>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</si>
  <si>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</si>
  <si>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</si>
  <si>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</si>
  <si>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</si>
  <si>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</si>
  <si>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</si>
  <si>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</si>
  <si>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</si>
  <si>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</si>
  <si>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</si>
  <si>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</si>
  <si>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</si>
  <si>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</si>
  <si>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</si>
  <si>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</si>
  <si>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</si>
  <si>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</si>
  <si>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</si>
  <si>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</si>
  <si>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</si>
  <si>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</si>
  <si>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</si>
  <si>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</si>
  <si>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</si>
  <si>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</si>
  <si>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</si>
  <si>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</si>
  <si>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</si>
  <si>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</si>
  <si>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</si>
  <si>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</si>
  <si>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</si>
  <si>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</si>
  <si>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</si>
  <si>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</si>
  <si>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</si>
  <si>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</si>
  <si>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</si>
  <si>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</si>
  <si>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</si>
  <si>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</si>
  <si>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</si>
  <si>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</si>
  <si>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</si>
  <si>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</si>
  <si>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</si>
  <si>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</si>
  <si>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</si>
  <si>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</si>
  <si>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</si>
  <si>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</si>
  <si>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</si>
  <si>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</si>
  <si>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</si>
  <si>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</si>
  <si>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</si>
  <si>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</si>
  <si>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</si>
  <si>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</si>
  <si>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</si>
  <si>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</si>
  <si>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</si>
  <si>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</si>
  <si>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</si>
  <si>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</si>
  <si>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</si>
  <si>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</si>
  <si>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</si>
  <si>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</si>
  <si>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</si>
  <si>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</si>
  <si>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</si>
  <si>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</si>
  <si>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</si>
  <si>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</si>
  <si>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</si>
  <si>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</si>
  <si>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</si>
  <si>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</si>
  <si>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</si>
  <si>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</si>
  <si>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</si>
  <si>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</si>
  <si>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</si>
  <si>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</si>
  <si>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</si>
  <si>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</si>
  <si>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</si>
  <si>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</si>
  <si>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</si>
  <si>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</si>
  <si>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</si>
  <si>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</si>
  <si>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</si>
  <si>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</si>
  <si>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</si>
  <si>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</si>
  <si>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</si>
  <si>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</si>
  <si>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</si>
  <si>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</si>
  <si>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</si>
  <si>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</si>
  <si>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</si>
  <si>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</si>
  <si>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</si>
  <si>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</si>
  <si>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</si>
  <si>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</si>
  <si>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</si>
  <si>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</si>
  <si>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</si>
  <si>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</si>
  <si>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</si>
  <si>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</si>
  <si>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</si>
  <si>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</si>
  <si>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</si>
  <si>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</si>
  <si>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</si>
  <si>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</si>
  <si>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</si>
  <si>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</si>
  <si>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</si>
  <si>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</si>
  <si>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</si>
  <si>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</si>
  <si>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</si>
  <si>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</si>
  <si>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</si>
  <si>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</si>
  <si>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</si>
  <si>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</si>
  <si>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</si>
  <si>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</si>
  <si>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</si>
  <si>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</si>
  <si>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</si>
  <si>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</si>
  <si>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</si>
  <si>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</si>
  <si>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</si>
  <si>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</si>
  <si>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</si>
  <si>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</si>
  <si>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</si>
  <si>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</si>
  <si>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</si>
  <si>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</si>
  <si>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</si>
  <si>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</si>
  <si>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</si>
  <si>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</si>
  <si>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</si>
  <si>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</si>
  <si>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</si>
  <si>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</si>
  <si>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</si>
  <si>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</si>
  <si>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</si>
  <si>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</si>
  <si>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</si>
  <si>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</si>
  <si>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</si>
  <si>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</si>
  <si>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</si>
  <si>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</si>
  <si>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</si>
  <si>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</si>
  <si>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</si>
  <si>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</si>
  <si>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</si>
  <si>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</si>
  <si>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</si>
  <si>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</si>
  <si>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</si>
  <si>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</si>
  <si>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</si>
  <si>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</si>
  <si>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</si>
  <si>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</si>
  <si>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</si>
  <si>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</si>
  <si>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</si>
  <si>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</si>
  <si>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</si>
  <si>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</si>
  <si>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</si>
  <si>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</si>
  <si>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</si>
  <si>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</si>
  <si>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</si>
  <si>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</si>
  <si>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</si>
  <si>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</si>
  <si>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</si>
  <si>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</si>
  <si>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</si>
  <si>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</si>
  <si>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</si>
  <si>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</si>
  <si>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</si>
  <si>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</si>
  <si>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</si>
  <si>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</si>
  <si>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</si>
  <si>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</si>
  <si>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</si>
  <si>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</si>
  <si>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</si>
  <si>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</si>
  <si>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</si>
  <si>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</si>
  <si>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</si>
  <si>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</si>
  <si>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</si>
  <si>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</si>
  <si>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</si>
  <si>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</si>
  <si>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</si>
  <si>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</si>
  <si>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</si>
  <si>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</si>
  <si>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</si>
  <si>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</si>
  <si>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</si>
  <si>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</si>
  <si>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</si>
  <si>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</si>
  <si>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</si>
  <si>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</si>
  <si>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</si>
  <si>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</si>
  <si>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</si>
  <si>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</si>
  <si>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</si>
  <si>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</si>
  <si>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</si>
  <si>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</si>
  <si>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</si>
  <si>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</si>
  <si>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</si>
  <si>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</si>
  <si>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</si>
  <si>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</si>
  <si>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</si>
  <si>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</si>
  <si>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</si>
  <si>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</si>
  <si>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</si>
  <si>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</si>
  <si>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</si>
  <si>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</si>
  <si>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</si>
  <si>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</si>
  <si>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</si>
  <si>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</si>
  <si>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</si>
  <si>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</si>
  <si>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</si>
  <si>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</si>
  <si>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</si>
  <si>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</si>
  <si>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</si>
  <si>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</si>
  <si>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</si>
  <si>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</si>
  <si>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</si>
  <si>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</si>
  <si>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</si>
  <si>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</si>
  <si>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</si>
  <si>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</si>
  <si>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</si>
  <si>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</si>
  <si>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</si>
  <si>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</si>
  <si>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</si>
  <si>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</si>
  <si>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</si>
  <si>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</si>
  <si>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</si>
  <si>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</si>
  <si>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</si>
  <si>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</si>
  <si>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</si>
  <si>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</si>
  <si>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</si>
  <si>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</si>
  <si>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</si>
  <si>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</si>
  <si>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</si>
  <si>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</si>
  <si>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</si>
  <si>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</si>
  <si>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</si>
  <si>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</si>
  <si>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</si>
  <si>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</si>
  <si>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</si>
  <si>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</si>
  <si>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</si>
  <si>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</si>
  <si>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</si>
  <si>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</si>
  <si>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</si>
  <si>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</si>
  <si>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</si>
  <si>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</si>
  <si>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</si>
  <si>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</si>
  <si>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</si>
  <si>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</si>
  <si>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</si>
  <si>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</si>
  <si>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</si>
  <si>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</si>
  <si>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</si>
  <si>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</si>
  <si>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</si>
  <si>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</si>
  <si>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</si>
  <si>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</si>
  <si>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</si>
  <si>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</si>
  <si>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</si>
  <si>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</si>
  <si>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</si>
  <si>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</si>
  <si>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</si>
  <si>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</si>
  <si>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</si>
  <si>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</si>
  <si>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</si>
  <si>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</si>
  <si>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</si>
  <si>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</si>
  <si>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</si>
  <si>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</si>
  <si>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</si>
  <si>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</si>
  <si>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</si>
  <si>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</si>
  <si>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</si>
  <si>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</si>
  <si>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</si>
  <si>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</si>
  <si>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</si>
  <si>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</si>
  <si>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</si>
  <si>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</si>
  <si>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</si>
  <si>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</si>
  <si>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</si>
  <si>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</si>
  <si>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</si>
  <si>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</si>
  <si>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</si>
  <si>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</si>
  <si>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</si>
  <si>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</si>
  <si>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</si>
  <si>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</si>
  <si>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</si>
  <si>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</si>
  <si>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</si>
  <si>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</si>
  <si>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</si>
  <si>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</si>
  <si>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</si>
  <si>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</si>
  <si>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</si>
  <si>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</si>
  <si>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</si>
  <si>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</si>
  <si>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</si>
  <si>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</si>
  <si>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</si>
  <si>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</si>
  <si>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</si>
  <si>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</si>
  <si>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</si>
  <si>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</si>
  <si>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</si>
  <si>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</si>
  <si>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</si>
  <si>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</si>
  <si>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</si>
  <si>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</si>
  <si>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</si>
  <si>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</si>
  <si>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</si>
  <si>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</si>
  <si>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</si>
  <si>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</si>
  <si>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</si>
  <si>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</si>
  <si>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</si>
  <si>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</si>
  <si>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</si>
  <si>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</si>
  <si>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</si>
  <si>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</si>
  <si>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</si>
  <si>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</si>
  <si>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</si>
  <si>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</si>
  <si>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</si>
  <si>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</si>
  <si>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</si>
  <si>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</si>
  <si>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</si>
  <si>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</si>
  <si>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</si>
  <si>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</si>
  <si>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</si>
  <si>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</si>
  <si>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</si>
  <si>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</si>
  <si>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</si>
  <si>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</si>
  <si>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</si>
  <si>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</si>
  <si>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</si>
  <si>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</si>
  <si>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</si>
  <si>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</si>
  <si>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</si>
  <si>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</si>
  <si>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</si>
  <si>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</si>
  <si>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</si>
  <si>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</si>
  <si>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</si>
  <si>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</si>
  <si>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</si>
  <si>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</si>
  <si>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</si>
  <si>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</si>
  <si>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</si>
  <si>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</si>
  <si>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</si>
  <si>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</si>
  <si>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</si>
  <si>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</si>
  <si>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</si>
  <si>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</si>
  <si>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</si>
  <si>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</si>
  <si>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</si>
  <si>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</si>
  <si>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</si>
  <si>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</si>
  <si>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</si>
  <si>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</si>
  <si>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</si>
  <si>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</si>
  <si>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</si>
  <si>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</si>
  <si>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</si>
  <si>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</si>
  <si>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</si>
  <si>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</si>
  <si>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</si>
  <si>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</si>
  <si>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</si>
  <si>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</si>
  <si>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</si>
  <si>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</si>
  <si>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</si>
  <si>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</si>
  <si>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</si>
  <si>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</si>
  <si>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</si>
  <si>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</si>
  <si>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</si>
  <si>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</si>
  <si>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</si>
  <si>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</si>
  <si>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</si>
  <si>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</si>
  <si>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</si>
  <si>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</si>
  <si>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</si>
  <si>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</si>
  <si>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</si>
  <si>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</si>
  <si>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</si>
  <si>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</si>
  <si>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</si>
  <si>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</si>
  <si>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</si>
  <si>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</si>
  <si>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</si>
  <si>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</si>
  <si>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</si>
  <si>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</si>
  <si>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</si>
  <si>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</si>
  <si>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</si>
  <si>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</si>
  <si>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</si>
  <si>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</si>
  <si>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</si>
  <si>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</si>
  <si>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</si>
  <si>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</si>
  <si>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</si>
  <si>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</si>
  <si>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</si>
  <si>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</si>
  <si>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</si>
  <si>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</si>
  <si>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</si>
  <si>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</si>
  <si>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</si>
  <si>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</si>
  <si>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</si>
  <si>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</si>
  <si>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</si>
  <si>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</si>
  <si>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</si>
  <si>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</si>
  <si>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</si>
  <si>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</si>
  <si>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</si>
  <si>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</si>
  <si>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</si>
  <si>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</si>
  <si>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</si>
  <si>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</si>
  <si>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</si>
  <si>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</si>
  <si>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</si>
  <si>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</si>
  <si>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</si>
  <si>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</si>
  <si>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</si>
  <si>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</si>
  <si>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</si>
  <si>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</si>
  <si>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</si>
  <si>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</si>
  <si>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</si>
  <si>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</si>
  <si>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</si>
  <si>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</si>
  <si>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</si>
  <si>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</si>
  <si>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</si>
  <si>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</si>
  <si>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</si>
  <si>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</si>
  <si>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</si>
  <si>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</si>
  <si>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</si>
  <si>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</si>
  <si>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</si>
  <si>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</si>
  <si>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</si>
  <si>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</si>
  <si>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</si>
  <si>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</si>
  <si>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</si>
  <si>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</si>
  <si>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</si>
  <si>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</si>
  <si>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</si>
  <si>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</si>
  <si>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</si>
  <si>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</si>
  <si>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</si>
  <si>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</si>
  <si>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</si>
  <si>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</si>
  <si>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</si>
  <si>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</si>
  <si>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</si>
  <si>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</si>
  <si>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</si>
  <si>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</si>
  <si>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</si>
  <si>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</si>
  <si>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</si>
  <si>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</si>
  <si>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</si>
  <si>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</si>
  <si>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</si>
  <si>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</si>
  <si>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</si>
  <si>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</si>
  <si>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</si>
  <si>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</si>
  <si>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</si>
  <si>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</si>
  <si>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</si>
  <si>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</si>
  <si>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</si>
  <si>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</si>
  <si>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</si>
  <si>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</si>
  <si>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</si>
  <si>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</si>
  <si>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</si>
  <si>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</si>
  <si>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</si>
  <si>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</si>
  <si>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</si>
  <si>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</si>
  <si>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</si>
  <si>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</si>
  <si>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</si>
  <si>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</si>
  <si>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</si>
  <si>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</si>
  <si>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</si>
  <si>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</si>
  <si>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</si>
  <si>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</si>
  <si>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</si>
  <si>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</si>
  <si>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</si>
  <si>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</si>
  <si>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</si>
  <si>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</si>
  <si>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</si>
  <si>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</si>
  <si>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</si>
  <si>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</si>
  <si>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</si>
  <si>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</si>
  <si>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</si>
  <si>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</si>
  <si>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</si>
  <si>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</si>
  <si>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</si>
  <si>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</si>
  <si>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</si>
  <si>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</si>
  <si>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</si>
  <si>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</si>
  <si>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</si>
  <si>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</si>
  <si>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</si>
  <si>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</si>
  <si>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</si>
  <si>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</si>
  <si>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</si>
  <si>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</si>
  <si>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</si>
  <si>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</si>
  <si>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</si>
  <si>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</si>
  <si>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</si>
  <si>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</si>
  <si>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</si>
  <si>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</si>
  <si>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</si>
  <si>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</si>
  <si>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</si>
  <si>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</si>
  <si>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</si>
  <si>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</si>
  <si>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</si>
  <si>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</si>
  <si>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</si>
  <si>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</si>
  <si>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</si>
  <si>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</si>
  <si>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</si>
  <si>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</si>
  <si>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</si>
  <si>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</si>
  <si>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</si>
  <si>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</si>
  <si>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</si>
  <si>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</si>
  <si>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</si>
  <si>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</si>
  <si>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</si>
  <si>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</si>
  <si>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</si>
  <si>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</si>
  <si>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</si>
  <si>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</si>
  <si>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</si>
  <si>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</si>
  <si>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</si>
  <si>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</si>
  <si>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</si>
  <si>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</si>
  <si>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</si>
  <si>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</si>
  <si>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</si>
  <si>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</si>
  <si>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</si>
  <si>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</si>
  <si>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</si>
  <si>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</si>
  <si>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</si>
  <si>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</si>
  <si>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</si>
  <si>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</si>
  <si>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</si>
  <si>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</si>
  <si>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</si>
  <si>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</si>
  <si>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</si>
  <si>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</si>
  <si>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</si>
  <si>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</si>
  <si>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</si>
  <si>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</si>
  <si>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</si>
  <si>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</si>
  <si>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</si>
  <si>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</si>
  <si>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</si>
  <si>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</si>
  <si>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</si>
  <si>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</si>
  <si>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</si>
  <si>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</si>
  <si>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</si>
  <si>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</si>
  <si>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</si>
  <si>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</si>
  <si>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</si>
  <si>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</si>
  <si>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</si>
  <si>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</si>
  <si>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</si>
  <si>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</si>
  <si>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</si>
  <si>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</si>
  <si>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</si>
  <si>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</si>
  <si>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</si>
  <si>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</si>
  <si>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</si>
  <si>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</si>
  <si>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</si>
  <si>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</si>
  <si>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</si>
  <si>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</si>
  <si>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</si>
  <si>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</si>
  <si>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</si>
  <si>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</si>
  <si>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</si>
  <si>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</si>
  <si>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</si>
  <si>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</si>
  <si>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</si>
  <si>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</si>
  <si>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</si>
  <si>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</si>
  <si>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</si>
  <si>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</si>
  <si>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</si>
  <si>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</si>
  <si>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</si>
  <si>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</si>
  <si>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</si>
  <si>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</si>
  <si>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</si>
  <si>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</si>
  <si>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</si>
  <si>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</si>
  <si>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</si>
  <si>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</si>
  <si>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</si>
  <si>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</si>
  <si>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</si>
  <si>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</si>
  <si>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</si>
  <si>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</si>
  <si>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</si>
  <si>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</si>
  <si>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</si>
  <si>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</si>
  <si>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</si>
  <si>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</si>
  <si>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</si>
  <si>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</si>
  <si>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</si>
  <si>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</si>
  <si>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</si>
  <si>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</si>
  <si>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</si>
  <si>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</si>
  <si>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</si>
  <si>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</si>
  <si>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</si>
  <si>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</si>
  <si>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</si>
  <si>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</si>
  <si>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</si>
  <si>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</si>
  <si>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</si>
  <si>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</si>
  <si>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</si>
  <si>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</si>
  <si>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</si>
  <si>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</si>
  <si>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</si>
  <si>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</si>
  <si>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</si>
  <si>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</si>
  <si>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</si>
  <si>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</si>
  <si>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</si>
  <si>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</si>
  <si>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</si>
  <si>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</si>
  <si>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</si>
  <si>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</si>
  <si>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</si>
  <si>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</si>
  <si>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</si>
  <si>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</si>
  <si>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</si>
  <si>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</si>
  <si>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</si>
  <si>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</si>
  <si>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</si>
  <si>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</si>
  <si>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</si>
  <si>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</si>
  <si>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</si>
  <si>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</si>
  <si>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</si>
  <si>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</si>
  <si>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</si>
  <si>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</si>
  <si>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</si>
  <si>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</si>
  <si>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</si>
  <si>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</si>
  <si>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</si>
  <si>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</si>
  <si>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</si>
  <si>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</si>
  <si>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</si>
  <si>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</si>
  <si>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</si>
  <si>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</si>
  <si>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</si>
  <si>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</si>
  <si>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</si>
  <si>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</si>
  <si>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</si>
  <si>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</si>
  <si>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</si>
  <si>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</si>
  <si>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</si>
  <si>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</si>
  <si>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</si>
  <si>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</si>
  <si>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</si>
  <si>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</si>
  <si>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</si>
  <si>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</si>
  <si>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</si>
  <si>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</si>
  <si>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</si>
  <si>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</si>
  <si>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</si>
  <si>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</si>
  <si>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</si>
  <si>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</si>
  <si>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</si>
  <si>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</si>
  <si>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</si>
  <si>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</si>
  <si>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</si>
  <si>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</si>
  <si>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</si>
  <si>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</si>
  <si>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</si>
  <si>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</si>
  <si>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</si>
  <si>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</si>
  <si>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</si>
  <si>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</si>
  <si>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</si>
  <si>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</si>
  <si>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</si>
  <si>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</si>
  <si>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</si>
  <si>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</si>
  <si>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</si>
  <si>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</si>
  <si>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</si>
  <si>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</si>
  <si>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</si>
  <si>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</si>
  <si>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</si>
  <si>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</si>
  <si>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</si>
  <si>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</si>
  <si>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</si>
  <si>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</si>
  <si>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</si>
  <si>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</si>
  <si>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</si>
  <si>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</si>
  <si>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</si>
  <si>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</si>
  <si>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</si>
  <si>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</si>
  <si>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</si>
  <si>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</si>
  <si>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</si>
  <si>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</si>
  <si>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</si>
  <si>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</si>
  <si>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</si>
  <si>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</si>
  <si>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</si>
  <si>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</si>
  <si>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</si>
  <si>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</si>
  <si>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</si>
  <si>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</si>
  <si>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</si>
  <si>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</si>
  <si>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</si>
  <si>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</si>
  <si>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</si>
  <si>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</si>
  <si>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</si>
  <si>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</si>
  <si>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</si>
  <si>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</si>
  <si>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</si>
  <si>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</si>
  <si>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</si>
  <si>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</si>
  <si>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</si>
  <si>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</si>
  <si>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</si>
  <si>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</si>
  <si>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</si>
  <si>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</si>
  <si>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</si>
  <si>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</si>
  <si>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</si>
  <si>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</si>
  <si>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</si>
  <si>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</si>
  <si>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</si>
  <si>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</si>
  <si>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</si>
  <si>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</si>
  <si>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</si>
  <si>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</si>
  <si>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</si>
  <si>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</si>
  <si>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</si>
  <si>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</si>
  <si>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</si>
  <si>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</si>
  <si>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</si>
  <si>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</si>
  <si>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</si>
  <si>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</si>
  <si>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</si>
  <si>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</si>
  <si>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</si>
  <si>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</si>
  <si>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</si>
  <si>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</si>
  <si>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</si>
  <si>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</si>
  <si>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</si>
  <si>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</si>
  <si>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</si>
  <si>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</si>
  <si>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</si>
  <si>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</si>
  <si>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</si>
  <si>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</si>
  <si>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</si>
  <si>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</si>
  <si>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</si>
  <si>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</si>
  <si>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</si>
  <si>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</si>
  <si>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</si>
  <si>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</si>
  <si>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</si>
  <si>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</si>
  <si>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</si>
  <si>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</si>
  <si>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</si>
  <si>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</si>
  <si>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</si>
  <si>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</si>
  <si>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</si>
  <si>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</si>
  <si>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</si>
  <si>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</si>
  <si>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</si>
  <si>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</si>
  <si>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</si>
  <si>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</si>
  <si>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</si>
  <si>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</si>
  <si>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</si>
  <si>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</si>
  <si>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</si>
  <si>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</si>
  <si>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</si>
  <si>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</si>
  <si>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</si>
  <si>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</si>
  <si>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</si>
  <si>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</si>
  <si>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</si>
  <si>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</si>
  <si>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</si>
  <si>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</si>
  <si>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</si>
  <si>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</si>
  <si>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</si>
  <si>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</si>
  <si>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</si>
  <si>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</si>
  <si>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</si>
  <si>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</si>
  <si>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</si>
  <si>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</si>
  <si>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</si>
  <si>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</si>
  <si>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</si>
  <si>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</si>
  <si>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</si>
  <si>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</si>
  <si>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</si>
  <si>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</si>
  <si>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</si>
  <si>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</si>
  <si>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</si>
  <si>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</si>
  <si>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</si>
  <si>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</si>
  <si>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</si>
  <si>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</si>
  <si>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</si>
  <si>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</si>
  <si>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</si>
  <si>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</si>
  <si>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</si>
  <si>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</si>
  <si>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</si>
  <si>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</si>
  <si>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</si>
  <si>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</si>
  <si>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</si>
  <si>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</si>
  <si>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</si>
  <si>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</si>
  <si>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</si>
  <si>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</si>
  <si>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</si>
  <si>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</si>
  <si>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</si>
  <si>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</si>
  <si>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</si>
  <si>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</si>
  <si>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</si>
  <si>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</si>
  <si>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</si>
  <si>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</si>
  <si>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</si>
  <si>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</si>
  <si>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</si>
  <si>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</si>
  <si>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</si>
  <si>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</si>
  <si>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</si>
  <si>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</si>
  <si>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</si>
  <si>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</si>
  <si>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</si>
  <si>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</si>
  <si>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</si>
  <si>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</si>
  <si>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</si>
  <si>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</si>
  <si>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</si>
  <si>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</si>
  <si>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</si>
  <si>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</si>
  <si>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</si>
  <si>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</si>
  <si>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</si>
  <si>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</si>
  <si>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</si>
  <si>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</si>
  <si>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</si>
  <si>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</si>
  <si>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</si>
  <si>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</si>
  <si>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</si>
  <si>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</si>
  <si>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</si>
  <si>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</si>
  <si>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</si>
  <si>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</si>
  <si>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</si>
  <si>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</si>
  <si>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</si>
  <si>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</si>
  <si>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</si>
  <si>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</si>
  <si>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</si>
  <si>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</si>
  <si>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</si>
  <si>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</si>
  <si>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</si>
  <si>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</si>
  <si>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</si>
  <si>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</si>
  <si>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</si>
  <si>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</si>
  <si>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</si>
  <si>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</si>
  <si>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</si>
  <si>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</si>
  <si>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</si>
  <si>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</si>
  <si>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</si>
  <si>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</si>
  <si>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</si>
  <si>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</si>
  <si>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</si>
  <si>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</si>
  <si>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</si>
  <si>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</si>
  <si>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</si>
  <si>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</si>
  <si>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</si>
  <si>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</si>
  <si>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</si>
  <si>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</si>
  <si>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</si>
  <si>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</si>
  <si>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</si>
  <si>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</si>
  <si>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</si>
  <si>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</si>
  <si>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</si>
  <si>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</si>
  <si>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</si>
  <si>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</si>
  <si>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</si>
  <si>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</si>
  <si>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</si>
  <si>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</si>
  <si>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</si>
  <si>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</si>
  <si>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</si>
  <si>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</si>
  <si>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</si>
  <si>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</si>
  <si>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</si>
  <si>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</si>
  <si>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</si>
  <si>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</si>
  <si>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</si>
  <si>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</si>
  <si>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</si>
  <si>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</si>
  <si>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</si>
  <si>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</si>
  <si>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</si>
  <si>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</si>
  <si>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</si>
  <si>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</si>
  <si>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</si>
  <si>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</si>
  <si>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</si>
  <si>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</si>
  <si>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</si>
  <si>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</si>
  <si>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</si>
  <si>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</si>
  <si>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</si>
  <si>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</si>
  <si>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</si>
  <si>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</si>
  <si>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</si>
  <si>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</si>
  <si>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</si>
  <si>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</si>
  <si>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</si>
  <si>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</si>
  <si>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</si>
  <si>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</si>
  <si>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</si>
  <si>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</si>
  <si>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</si>
  <si>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</si>
  <si>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</si>
  <si>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</si>
  <si>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</si>
  <si>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</si>
  <si>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</si>
  <si>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</si>
  <si>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</si>
  <si>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</si>
  <si>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</si>
  <si>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</si>
  <si>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</si>
  <si>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</si>
  <si>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</si>
  <si>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</si>
  <si>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</si>
  <si>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</si>
  <si>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</si>
  <si>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</si>
  <si>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</si>
  <si>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</si>
  <si>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</si>
  <si>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</si>
  <si>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</si>
  <si>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</si>
  <si>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</si>
  <si>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</si>
  <si>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</si>
  <si>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</si>
  <si>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</si>
  <si>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</si>
  <si>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</si>
  <si>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</si>
  <si>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</si>
  <si>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</si>
  <si>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</si>
  <si>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</si>
  <si>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</si>
  <si>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</si>
  <si>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</si>
  <si>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</si>
  <si>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</si>
  <si>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</si>
  <si>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</si>
  <si>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</si>
  <si>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</si>
  <si>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</si>
  <si>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</si>
  <si>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</si>
  <si>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</si>
  <si>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</si>
  <si>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</si>
  <si>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</si>
  <si>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</si>
  <si>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</si>
  <si>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</si>
  <si>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</si>
  <si>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</si>
  <si>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</si>
  <si>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</si>
  <si>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</si>
  <si>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</si>
  <si>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</si>
  <si>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</si>
  <si>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</si>
  <si>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</si>
  <si>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</si>
  <si>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</si>
  <si>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</si>
  <si>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</si>
  <si>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</si>
  <si>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</si>
  <si>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</si>
  <si>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</si>
  <si>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</si>
  <si>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</si>
  <si>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</si>
  <si>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</si>
  <si>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</si>
  <si>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</si>
  <si>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</si>
  <si>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</si>
  <si>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</si>
  <si>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</si>
  <si>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</si>
  <si>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</si>
  <si>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</si>
  <si>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</si>
  <si>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</si>
  <si>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</si>
  <si>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</si>
  <si>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</si>
  <si>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</si>
  <si>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</si>
  <si>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</si>
  <si>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</si>
  <si>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</si>
  <si>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</si>
  <si>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</si>
  <si>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</si>
  <si>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</si>
  <si>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</si>
  <si>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</si>
  <si>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</si>
  <si>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</si>
  <si>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</si>
  <si>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</si>
  <si>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</si>
  <si>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</si>
  <si>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</si>
  <si>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</si>
  <si>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</si>
  <si>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</si>
  <si>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</si>
  <si>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</si>
  <si>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</si>
  <si>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</si>
  <si>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</si>
  <si>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</si>
  <si>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</si>
  <si>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</si>
  <si>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</si>
  <si>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</si>
  <si>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</si>
  <si>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</si>
  <si>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</si>
  <si>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</si>
  <si>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</si>
  <si>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</si>
  <si>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</si>
  <si>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</si>
  <si>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</si>
  <si>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</si>
  <si>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</si>
  <si>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</si>
  <si>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</si>
  <si>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</si>
  <si>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</si>
  <si>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</si>
  <si>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</si>
  <si>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</si>
  <si>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</si>
  <si>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</si>
  <si>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</si>
  <si>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</si>
  <si>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</si>
  <si>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</si>
  <si>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</si>
  <si>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</si>
  <si>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</si>
  <si>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</si>
  <si>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</si>
  <si>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</si>
  <si>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</si>
  <si>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</si>
  <si>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</si>
  <si>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</si>
  <si>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</si>
  <si>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</si>
  <si>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</si>
  <si>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</si>
  <si>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</si>
  <si>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</si>
  <si>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</si>
  <si>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</si>
  <si>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</si>
  <si>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</si>
  <si>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</si>
  <si>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</si>
  <si>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</si>
  <si>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</si>
  <si>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</si>
  <si>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</si>
  <si>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</si>
  <si>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</si>
  <si>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</si>
  <si>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</si>
  <si>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</si>
  <si>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</si>
  <si>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</si>
  <si>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</si>
  <si>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</si>
  <si>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</si>
  <si>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</si>
  <si>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</si>
  <si>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</si>
  <si>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</si>
  <si>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</si>
  <si>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</si>
  <si>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</si>
  <si>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</si>
  <si>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</si>
  <si>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</si>
  <si>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</si>
  <si>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</si>
  <si>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</si>
  <si>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</si>
  <si>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</si>
  <si>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</si>
  <si>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</si>
  <si>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</si>
  <si>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</si>
  <si>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</si>
  <si>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</si>
  <si>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</si>
  <si>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</si>
  <si>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</si>
  <si>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</si>
  <si>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</si>
  <si>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</si>
  <si>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</si>
  <si>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</si>
  <si>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</si>
  <si>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</si>
  <si>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</si>
  <si>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</si>
  <si>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</si>
  <si>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</si>
  <si>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</si>
  <si>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</si>
  <si>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</si>
  <si>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</si>
  <si>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</si>
  <si>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</si>
  <si>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</si>
  <si>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</si>
  <si>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</si>
  <si>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</si>
  <si>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</si>
  <si>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</si>
  <si>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</si>
  <si>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</si>
  <si>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</si>
  <si>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</si>
  <si>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</si>
  <si>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</si>
  <si>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</si>
  <si>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</si>
  <si>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</si>
  <si>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</si>
  <si>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</si>
  <si>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</si>
  <si>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</si>
  <si>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</si>
  <si>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</si>
  <si>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</si>
  <si>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</si>
  <si>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</si>
  <si>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</si>
  <si>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</si>
  <si>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</si>
  <si>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</si>
  <si>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</si>
  <si>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</si>
  <si>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</si>
  <si>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</si>
  <si>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</si>
  <si>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</si>
  <si>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</si>
  <si>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</si>
  <si>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</si>
  <si>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</si>
  <si>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</si>
  <si>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</si>
  <si>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</si>
  <si>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</si>
  <si>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</si>
  <si>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</si>
  <si>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</si>
  <si>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</si>
  <si>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</si>
  <si>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</si>
  <si>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</si>
  <si>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</si>
  <si>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</si>
  <si>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</si>
  <si>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</si>
  <si>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</si>
  <si>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</si>
  <si>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</si>
  <si>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</si>
  <si>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</si>
  <si>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</si>
  <si>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</si>
  <si>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</si>
  <si>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</si>
  <si>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</si>
  <si>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</si>
  <si>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</si>
  <si>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</si>
  <si>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</si>
  <si>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</si>
  <si>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</si>
  <si>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</si>
  <si>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</si>
  <si>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</si>
  <si>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</si>
  <si>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</si>
  <si>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</si>
  <si>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</si>
  <si>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</si>
  <si>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</si>
  <si>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</si>
  <si>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</si>
  <si>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</si>
  <si>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</si>
  <si>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</si>
  <si>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</si>
  <si>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</si>
  <si>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</si>
  <si>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</si>
  <si>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</si>
  <si>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</si>
  <si>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</si>
  <si>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</si>
  <si>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</si>
  <si>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</si>
  <si>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</si>
  <si>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</si>
  <si>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</si>
  <si>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</si>
  <si>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</si>
  <si>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</si>
  <si>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</si>
  <si>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</si>
  <si>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</si>
  <si>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</si>
  <si>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</si>
  <si>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</si>
  <si>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</si>
  <si>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</si>
  <si>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</si>
  <si>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</si>
  <si>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</si>
  <si>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</si>
  <si>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</si>
  <si>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</si>
  <si>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</si>
  <si>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</si>
  <si>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</si>
  <si>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</si>
  <si>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</si>
  <si>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</si>
  <si>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</si>
  <si>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</si>
  <si>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</si>
  <si>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</si>
  <si>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</si>
  <si>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</si>
  <si>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</si>
  <si>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</si>
  <si>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</si>
  <si>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</si>
  <si>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</si>
  <si>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</si>
  <si>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</si>
  <si>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</si>
  <si>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</si>
  <si>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</si>
  <si>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</si>
  <si>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</si>
  <si>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</si>
  <si>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</si>
  <si>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</si>
  <si>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</si>
  <si>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</si>
  <si>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</si>
  <si>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</si>
  <si>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</si>
  <si>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</si>
  <si>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</si>
  <si>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</si>
  <si>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</si>
  <si>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</si>
  <si>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</si>
  <si>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</si>
  <si>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</si>
  <si>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</si>
  <si>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</si>
  <si>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</si>
  <si>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</si>
  <si>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</si>
  <si>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</si>
  <si>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</si>
  <si>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</si>
  <si>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</si>
  <si>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</si>
  <si>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</si>
  <si>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</si>
  <si>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</si>
  <si>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</si>
  <si>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</si>
  <si>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</si>
  <si>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</si>
  <si>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</si>
  <si>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</si>
  <si>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</si>
  <si>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</si>
  <si>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</si>
  <si>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</si>
  <si>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</si>
  <si>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</si>
  <si>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</si>
  <si>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</si>
  <si>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</si>
  <si>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</si>
  <si>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</si>
  <si>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</si>
  <si>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</si>
  <si>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</si>
  <si>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</si>
  <si>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</si>
  <si>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</si>
  <si>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</si>
  <si>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</si>
  <si>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</si>
  <si>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</si>
  <si>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</si>
  <si>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</si>
  <si>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</si>
  <si>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</si>
  <si>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</si>
  <si>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</si>
  <si>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</si>
  <si>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</si>
  <si>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</si>
  <si>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</si>
  <si>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</si>
  <si>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</si>
  <si>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</si>
  <si>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</si>
  <si>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</si>
  <si>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</si>
  <si>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</si>
  <si>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</si>
  <si>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</si>
  <si>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</si>
  <si>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</si>
  <si>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</si>
  <si>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</si>
  <si>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</si>
  <si>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</si>
  <si>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</si>
  <si>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</si>
  <si>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</si>
  <si>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</si>
  <si>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</si>
  <si>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</si>
  <si>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</si>
  <si>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</si>
  <si>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</si>
  <si>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</si>
  <si>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</si>
  <si>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</si>
  <si>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</si>
  <si>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</si>
  <si>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</si>
  <si>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</si>
  <si>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</si>
  <si>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</si>
  <si>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</si>
  <si>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</si>
  <si>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</si>
  <si>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</si>
  <si>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</si>
  <si>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</si>
  <si>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</si>
  <si>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</si>
  <si>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</si>
  <si>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</si>
  <si>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</si>
  <si>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</si>
  <si>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</si>
  <si>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</si>
  <si>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</si>
  <si>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</si>
  <si>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</si>
  <si>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</si>
  <si>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</si>
  <si>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</si>
  <si>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</si>
  <si>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</si>
  <si>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</si>
  <si>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</si>
  <si>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</si>
  <si>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</si>
  <si>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</si>
  <si>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</si>
  <si>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</si>
  <si>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</si>
  <si>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</si>
  <si>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</si>
  <si>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</si>
  <si>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</si>
  <si>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</si>
  <si>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</si>
  <si>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</si>
  <si>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</si>
  <si>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</si>
  <si>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</si>
  <si>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</si>
  <si>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</si>
  <si>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</si>
  <si>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</si>
  <si>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</si>
  <si>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</si>
  <si>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</si>
  <si>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</si>
  <si>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</si>
  <si>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</si>
  <si>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</si>
  <si>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</si>
  <si>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</si>
  <si>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</si>
  <si>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</si>
  <si>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</si>
  <si>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</si>
  <si>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</si>
  <si>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</si>
  <si>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</si>
  <si>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</si>
  <si>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</si>
  <si>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</si>
  <si>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</si>
  <si>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</si>
  <si>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</si>
  <si>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</si>
  <si>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</si>
  <si>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</si>
  <si>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</si>
  <si>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</si>
  <si>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</si>
  <si>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</si>
  <si>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</si>
  <si>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</si>
  <si>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</si>
  <si>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</si>
  <si>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</si>
  <si>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</si>
  <si>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</si>
  <si>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</si>
  <si>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</si>
  <si>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</si>
  <si>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</si>
  <si>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</si>
  <si>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</si>
  <si>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</si>
  <si>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</si>
  <si>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</si>
  <si>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</si>
  <si>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</si>
  <si>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</si>
  <si>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</si>
  <si>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</si>
  <si>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</si>
  <si>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</si>
  <si>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</si>
  <si>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</si>
  <si>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</si>
  <si>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</si>
  <si>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</si>
  <si>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</si>
  <si>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</si>
  <si>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</si>
  <si>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</si>
  <si>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</si>
  <si>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</si>
  <si>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</si>
  <si>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</si>
  <si>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</si>
  <si>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</si>
  <si>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</si>
  <si>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</si>
  <si>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</si>
  <si>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</si>
  <si>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</si>
  <si>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</si>
  <si>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</si>
  <si>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</si>
  <si>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</si>
  <si>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</si>
  <si>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</si>
  <si>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</si>
  <si>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</si>
  <si>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</si>
  <si>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</si>
  <si>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</si>
  <si>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</si>
  <si>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</si>
  <si>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</si>
  <si>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</si>
  <si>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</si>
  <si>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</si>
  <si>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</si>
  <si>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</si>
  <si>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</si>
  <si>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</si>
  <si>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</si>
  <si>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</si>
  <si>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</si>
  <si>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</si>
  <si>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</si>
  <si>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</si>
  <si>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</si>
  <si>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</si>
  <si>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</si>
  <si>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</si>
  <si>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</si>
  <si>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</si>
  <si>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</si>
  <si>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</si>
  <si>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</si>
  <si>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</si>
  <si>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</si>
  <si>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</si>
  <si>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</si>
  <si>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</si>
  <si>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</si>
  <si>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</si>
  <si>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</si>
  <si>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</si>
  <si>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</si>
  <si>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</si>
  <si>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</si>
  <si>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</si>
  <si>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</si>
  <si>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</si>
  <si>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</si>
  <si>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</si>
  <si>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</si>
  <si>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</si>
  <si>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</si>
  <si>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</si>
  <si>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</si>
  <si>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</si>
  <si>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</si>
  <si>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</si>
  <si>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</si>
  <si>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</si>
  <si>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</si>
  <si>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</si>
  <si>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</si>
  <si>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</si>
  <si>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</si>
  <si>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</si>
  <si>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</si>
  <si>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</si>
  <si>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</si>
  <si>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</si>
  <si>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</si>
  <si>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</si>
  <si>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</si>
  <si>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</si>
  <si>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</si>
  <si>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</si>
  <si>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</si>
  <si>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</si>
  <si>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</si>
  <si>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</si>
  <si>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</si>
  <si>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</si>
  <si>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</si>
  <si>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</si>
  <si>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</si>
  <si>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</si>
  <si>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</si>
  <si>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</si>
  <si>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</si>
  <si>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</si>
  <si>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</si>
  <si>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</si>
  <si>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</si>
  <si>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</si>
  <si>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</si>
  <si>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</si>
  <si>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</si>
  <si>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</si>
  <si>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</si>
  <si>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</si>
  <si>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</si>
  <si>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</si>
  <si>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</si>
  <si>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</si>
  <si>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</si>
  <si>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</si>
  <si>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</si>
  <si>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</si>
  <si>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</si>
  <si>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</si>
  <si>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</si>
  <si>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</si>
  <si>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</si>
  <si>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</si>
  <si>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</si>
  <si>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</si>
  <si>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</si>
  <si>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</si>
  <si>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</si>
  <si>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</si>
  <si>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</si>
  <si>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</si>
  <si>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</si>
  <si>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</si>
  <si>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</si>
  <si>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</si>
  <si>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</si>
  <si>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</si>
  <si>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</si>
  <si>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</si>
  <si>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</si>
  <si>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</si>
  <si>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</si>
  <si>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</si>
  <si>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</si>
  <si>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</si>
  <si>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</si>
  <si>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</si>
  <si>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</si>
  <si>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</si>
  <si>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</si>
  <si>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</si>
  <si>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</si>
  <si>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</si>
  <si>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</si>
  <si>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</si>
  <si>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</si>
  <si>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</si>
  <si>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</si>
  <si>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</si>
  <si>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</si>
  <si>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</si>
  <si>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</si>
  <si>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</si>
  <si>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</si>
  <si>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</si>
  <si>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</si>
  <si>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</si>
  <si>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</si>
  <si>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</si>
  <si>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</si>
  <si>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</si>
  <si>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</si>
  <si>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</si>
  <si>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</si>
  <si>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</si>
  <si>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</si>
  <si>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</si>
  <si>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</si>
  <si>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</si>
  <si>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</si>
  <si>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</si>
  <si>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</si>
  <si>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</si>
  <si>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</si>
  <si>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</si>
  <si>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</si>
  <si>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</si>
  <si>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</si>
  <si>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</si>
  <si>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</si>
  <si>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</si>
  <si>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</si>
  <si>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</si>
  <si>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</si>
  <si>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</si>
  <si>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</si>
  <si>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</si>
  <si>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</si>
  <si>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</si>
  <si>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</si>
  <si>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</si>
  <si>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</si>
  <si>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</si>
  <si>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</si>
  <si>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</si>
  <si>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</si>
  <si>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</si>
  <si>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</si>
  <si>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</si>
  <si>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</si>
  <si>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</si>
  <si>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</si>
  <si>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</si>
  <si>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</si>
  <si>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</si>
  <si>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</si>
  <si>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</si>
  <si>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</si>
  <si>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</si>
  <si>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</si>
  <si>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</si>
  <si>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</si>
  <si>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</si>
  <si>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</si>
  <si>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</si>
  <si>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</si>
  <si>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</si>
  <si>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</si>
  <si>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</si>
  <si>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</si>
  <si>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</si>
  <si>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</si>
  <si>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</si>
  <si>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</si>
  <si>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</si>
  <si>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</si>
  <si>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</si>
  <si>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</si>
  <si>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</si>
  <si>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</si>
  <si>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</si>
  <si>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</si>
  <si>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</si>
  <si>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</si>
  <si>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</si>
  <si>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</si>
  <si>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</si>
  <si>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</si>
  <si>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</si>
  <si>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</si>
  <si>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</si>
  <si>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</si>
  <si>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</si>
  <si>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</si>
  <si>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</si>
  <si>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</si>
  <si>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</si>
  <si>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</si>
  <si>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</si>
  <si>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</si>
  <si>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</si>
  <si>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</si>
  <si>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</si>
  <si>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</si>
  <si>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</si>
  <si>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</si>
  <si>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</si>
  <si>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</si>
  <si>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</si>
  <si>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</si>
  <si>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</si>
  <si>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</si>
  <si>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</si>
  <si>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</si>
  <si>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</si>
  <si>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</si>
  <si>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</si>
  <si>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</si>
  <si>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</si>
  <si>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</si>
  <si>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</si>
  <si>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</si>
  <si>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</si>
  <si>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</si>
  <si>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</si>
  <si>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</si>
  <si>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</si>
  <si>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</si>
  <si>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</si>
  <si>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</si>
  <si>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</si>
  <si>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</si>
  <si>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</si>
  <si>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</si>
  <si>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</si>
  <si>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</si>
  <si>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</si>
  <si>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</si>
  <si>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</si>
  <si>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</si>
  <si>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</si>
  <si>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</si>
  <si>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</si>
  <si>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</si>
  <si>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</si>
  <si>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</si>
  <si>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</si>
  <si>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</si>
  <si>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</si>
  <si>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</si>
  <si>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</si>
  <si>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</si>
  <si>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</si>
  <si>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</si>
  <si>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</si>
  <si>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</si>
  <si>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</si>
  <si>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</si>
  <si>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</si>
  <si>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</si>
  <si>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</si>
  <si>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</si>
  <si>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</si>
  <si>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</si>
  <si>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</si>
  <si>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</si>
  <si>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</si>
  <si>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</si>
  <si>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</si>
  <si>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</si>
  <si>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</si>
  <si>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</si>
  <si>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</si>
  <si>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</si>
  <si>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</si>
  <si>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</si>
  <si>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</si>
  <si>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</si>
  <si>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</si>
  <si>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</si>
  <si>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</si>
  <si>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</si>
  <si>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</si>
  <si>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</si>
  <si>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</si>
  <si>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</si>
  <si>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</si>
  <si>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</si>
  <si>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</si>
  <si>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</si>
  <si>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</si>
  <si>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</si>
  <si>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</si>
  <si>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</si>
  <si>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</si>
  <si>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</si>
  <si>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</si>
  <si>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</si>
  <si>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</si>
  <si>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</si>
  <si>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</si>
  <si>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</si>
  <si>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</si>
  <si>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</si>
  <si>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</si>
  <si>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</si>
  <si>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</si>
  <si>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</si>
  <si>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</si>
  <si>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</si>
  <si>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</si>
  <si>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</si>
  <si>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</si>
  <si>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</si>
  <si>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</si>
  <si>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</si>
  <si>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</si>
  <si>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</si>
  <si>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</si>
  <si>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</si>
  <si>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</si>
  <si>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</si>
  <si>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</si>
  <si>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</si>
  <si>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</si>
  <si>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</si>
  <si>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</si>
  <si>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</si>
  <si>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</si>
  <si>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</si>
  <si>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</si>
  <si>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</si>
  <si>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</si>
  <si>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</si>
  <si>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</si>
  <si>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</si>
  <si>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</si>
  <si>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</si>
  <si>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</si>
  <si>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</si>
  <si>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</si>
  <si>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</si>
  <si>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</si>
  <si>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</si>
  <si>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</si>
  <si>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</si>
  <si>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</si>
  <si>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</si>
  <si>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</si>
  <si>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</si>
  <si>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</si>
  <si>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</si>
  <si>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</si>
  <si>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</si>
  <si>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</si>
  <si>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</si>
  <si>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</si>
  <si>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</si>
  <si>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</si>
  <si>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</si>
  <si>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</si>
  <si>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</si>
  <si>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</si>
  <si>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</si>
  <si>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</si>
  <si>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</si>
  <si>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</si>
  <si>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</si>
  <si>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</si>
  <si>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</si>
  <si>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</si>
  <si>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</si>
  <si>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</si>
  <si>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</si>
  <si>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</si>
  <si>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</si>
  <si>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</si>
  <si>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</si>
  <si>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</si>
  <si>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</si>
  <si>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</si>
  <si>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</si>
  <si>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</si>
  <si>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</si>
  <si>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</si>
  <si>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</si>
  <si>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</si>
  <si>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</si>
  <si>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</si>
  <si>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</si>
  <si>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</si>
  <si>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</si>
  <si>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</si>
  <si>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</si>
  <si>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</si>
  <si>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</si>
  <si>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</si>
  <si>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</si>
  <si>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</si>
  <si>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</si>
  <si>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</si>
  <si>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</si>
  <si>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</si>
  <si>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</si>
  <si>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</si>
  <si>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</si>
  <si>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</si>
  <si>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</si>
  <si>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</si>
  <si>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</si>
  <si>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</si>
  <si>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</si>
  <si>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</si>
  <si>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</si>
  <si>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</si>
  <si>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</si>
  <si>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</si>
  <si>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</si>
  <si>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</si>
  <si>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</si>
  <si>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</si>
  <si>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</si>
  <si>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</si>
  <si>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</si>
  <si>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</si>
  <si>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</si>
  <si>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</si>
  <si>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</si>
  <si>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</si>
  <si>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</si>
  <si>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</si>
  <si>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</si>
  <si>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</si>
  <si>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</si>
  <si>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</si>
  <si>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</si>
  <si>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</si>
  <si>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</si>
  <si>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</si>
  <si>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</si>
  <si>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</si>
  <si>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</si>
  <si>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</si>
  <si>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</si>
  <si>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</si>
  <si>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</si>
  <si>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</si>
  <si>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</si>
  <si>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</si>
  <si>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</si>
  <si>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</si>
  <si>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</si>
  <si>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</si>
  <si>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</si>
  <si>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</si>
  <si>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</si>
  <si>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</si>
  <si>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</si>
  <si>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</si>
  <si>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</si>
  <si>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</si>
  <si>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</si>
  <si>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</si>
  <si>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</si>
  <si>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</si>
  <si>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</si>
  <si>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</si>
  <si>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</si>
  <si>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</si>
  <si>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</si>
  <si>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</si>
  <si>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</si>
  <si>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</si>
  <si>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</si>
  <si>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</si>
  <si>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</si>
  <si>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</si>
  <si>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</si>
  <si>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</si>
  <si>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</si>
  <si>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</si>
  <si>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</si>
  <si>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</si>
  <si>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</si>
  <si>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</si>
  <si>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</si>
  <si>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</si>
  <si>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</si>
  <si>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</si>
  <si>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</si>
  <si>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</si>
  <si>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</si>
  <si>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</si>
  <si>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</si>
  <si>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</si>
  <si>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</si>
  <si>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</si>
  <si>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</si>
  <si>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</si>
  <si>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</si>
  <si>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</si>
  <si>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</si>
  <si>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</si>
  <si>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</si>
  <si>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</si>
  <si>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</si>
  <si>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</si>
  <si>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</si>
  <si>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</si>
  <si>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</si>
  <si>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</si>
  <si>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</si>
  <si>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</si>
  <si>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</si>
  <si>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</si>
  <si>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</si>
  <si>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</si>
  <si>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</si>
  <si>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</si>
  <si>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</si>
  <si>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</si>
  <si>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</si>
  <si>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</si>
  <si>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</si>
  <si>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</si>
  <si>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</si>
  <si>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</si>
  <si>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</si>
  <si>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</si>
  <si>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</si>
  <si>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</si>
  <si>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</si>
  <si>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</si>
  <si>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</si>
  <si>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</si>
  <si>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</si>
  <si>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</si>
  <si>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</si>
  <si>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</si>
  <si>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</si>
  <si>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</si>
  <si>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</si>
  <si>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</si>
  <si>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</si>
  <si>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</si>
  <si>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</si>
  <si>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</si>
  <si>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</si>
  <si>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</si>
  <si>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</si>
  <si>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</si>
  <si>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</si>
  <si>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</si>
  <si>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</si>
  <si>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</si>
  <si>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</si>
  <si>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</si>
  <si>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</si>
  <si>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</si>
  <si>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</si>
  <si>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</si>
  <si>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</si>
  <si>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</si>
  <si>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</si>
  <si>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</si>
  <si>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</si>
  <si>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</si>
  <si>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</si>
  <si>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</si>
  <si>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</si>
  <si>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</si>
  <si>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</si>
  <si>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</si>
  <si>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</si>
  <si>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</si>
  <si>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</si>
  <si>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</si>
  <si>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</si>
  <si>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</si>
  <si>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</si>
  <si>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</si>
  <si>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</si>
  <si>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</si>
  <si>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</si>
  <si>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</si>
  <si>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</si>
  <si>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</si>
  <si>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</si>
  <si>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</si>
  <si>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</si>
  <si>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</si>
  <si>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</si>
  <si>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</si>
  <si>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</si>
  <si>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</si>
  <si>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</si>
  <si>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</si>
  <si>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</si>
  <si>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</si>
  <si>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</si>
  <si>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</si>
  <si>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</si>
  <si>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</si>
  <si>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</si>
  <si>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</si>
  <si>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</si>
  <si>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</si>
  <si>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</si>
  <si>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</si>
  <si>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</si>
  <si>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</si>
  <si>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</si>
  <si>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</si>
  <si>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</si>
  <si>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</si>
  <si>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</si>
  <si>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</si>
  <si>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</si>
  <si>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</si>
  <si>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</si>
  <si>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</si>
  <si>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</si>
  <si>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</si>
  <si>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</si>
  <si>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</si>
  <si>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</si>
  <si>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</si>
  <si>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</si>
  <si>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</si>
  <si>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</si>
  <si>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</si>
  <si>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</si>
  <si>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</si>
  <si>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</si>
  <si>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</si>
  <si>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</si>
  <si>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</si>
  <si>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</si>
  <si>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</si>
  <si>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</si>
  <si>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</si>
  <si>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</si>
  <si>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</si>
  <si>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</si>
  <si>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</si>
  <si>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</si>
  <si>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</si>
  <si>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</si>
  <si>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</si>
  <si>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</si>
  <si>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</si>
  <si>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</si>
  <si>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</si>
  <si>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</si>
  <si>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</si>
  <si>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</si>
  <si>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</si>
  <si>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</si>
  <si>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</si>
  <si>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</si>
  <si>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</si>
  <si>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</si>
  <si>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</si>
  <si>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</si>
  <si>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</si>
  <si>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</si>
  <si>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</si>
  <si>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</si>
  <si>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</si>
  <si>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</si>
  <si>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</si>
  <si>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</si>
  <si>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</si>
  <si>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</si>
  <si>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</si>
  <si>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</si>
  <si>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</si>
  <si>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</si>
  <si>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</si>
  <si>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</si>
  <si>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</si>
  <si>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</si>
  <si>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</si>
  <si>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</si>
  <si>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</si>
  <si>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</si>
  <si>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</si>
  <si>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</si>
  <si>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</si>
  <si>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</si>
  <si>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</si>
  <si>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</si>
  <si>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</si>
  <si>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</si>
  <si>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</si>
  <si>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</si>
  <si>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</si>
  <si>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</si>
  <si>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</si>
  <si>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</si>
  <si>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</si>
  <si>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</si>
  <si>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</si>
  <si>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</si>
  <si>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</si>
  <si>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</si>
  <si>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</si>
  <si>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</si>
  <si>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</si>
  <si>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</si>
  <si>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</si>
  <si>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</si>
  <si>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</si>
  <si>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</si>
  <si>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</si>
  <si>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</si>
  <si>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</si>
  <si>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</si>
  <si>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</si>
  <si>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</si>
  <si>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</si>
  <si>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</si>
  <si>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</si>
  <si>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</si>
  <si>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</si>
  <si>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</si>
  <si>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</si>
  <si>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</si>
  <si>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</si>
  <si>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</si>
  <si>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</si>
  <si>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</si>
  <si>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</si>
  <si>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</si>
  <si>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</si>
  <si>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</si>
  <si>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</si>
  <si>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</si>
  <si>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</si>
  <si>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</si>
  <si>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</si>
  <si>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</si>
  <si>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</si>
  <si>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</si>
  <si>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</si>
  <si>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</si>
  <si>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</si>
  <si>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</si>
  <si>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</si>
  <si>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</si>
  <si>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</si>
  <si>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</si>
  <si>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</si>
  <si>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</si>
  <si>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</si>
  <si>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</si>
  <si>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</si>
  <si>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</si>
  <si>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</si>
  <si>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</si>
  <si>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</si>
  <si>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</si>
  <si>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</si>
  <si>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</si>
  <si>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</si>
  <si>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</si>
  <si>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</si>
  <si>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</si>
  <si>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</si>
  <si>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</si>
  <si>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</si>
  <si>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</si>
  <si>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</si>
  <si>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</si>
  <si>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</si>
  <si>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</si>
  <si>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</si>
  <si>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</si>
  <si>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</si>
  <si>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</si>
  <si>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</si>
  <si>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</si>
  <si>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</si>
  <si>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</si>
  <si>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</si>
  <si>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</si>
  <si>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</si>
  <si>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</si>
  <si>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</si>
  <si>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</si>
  <si>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</si>
  <si>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</si>
  <si>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</si>
  <si>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</si>
  <si>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</si>
  <si>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</si>
  <si>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</si>
  <si>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</si>
  <si>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</si>
  <si>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</si>
  <si>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</si>
  <si>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</si>
  <si>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</si>
  <si>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</si>
  <si>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</si>
  <si>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</si>
  <si>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</si>
  <si>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</si>
  <si>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</si>
  <si>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</si>
  <si>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</si>
  <si>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</si>
  <si>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</si>
  <si>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</si>
  <si>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</si>
  <si>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</si>
  <si>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</si>
  <si>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</si>
  <si>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</si>
  <si>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</si>
  <si>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</si>
  <si>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</si>
  <si>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</si>
  <si>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</si>
  <si>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</si>
  <si>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</si>
  <si>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</si>
  <si>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</si>
  <si>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</si>
  <si>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</si>
  <si>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</si>
  <si>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</si>
  <si>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</si>
  <si>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</si>
  <si>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</si>
  <si>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</si>
  <si>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</si>
  <si>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</si>
  <si>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</si>
  <si>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</si>
  <si>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</si>
  <si>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</si>
  <si>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</si>
  <si>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</si>
  <si>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</si>
  <si>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</si>
  <si>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</si>
  <si>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</si>
  <si>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</si>
  <si>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</si>
  <si>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</si>
  <si>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</si>
  <si>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</si>
  <si>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</si>
  <si>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</si>
  <si>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</si>
  <si>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</si>
  <si>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</si>
  <si>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</si>
  <si>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</si>
  <si>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</si>
  <si>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</si>
  <si>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</si>
  <si>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</si>
  <si>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</si>
  <si>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</si>
  <si>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</si>
  <si>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</si>
  <si>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</si>
  <si>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</si>
  <si>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</si>
  <si>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</si>
  <si>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</si>
  <si>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</si>
  <si>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</si>
  <si>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</si>
  <si>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</si>
  <si>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</si>
  <si>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</si>
  <si>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</si>
  <si>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</si>
  <si>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</si>
  <si>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</si>
  <si>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</si>
  <si>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</si>
  <si>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</si>
  <si>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</si>
  <si>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</si>
  <si>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</si>
  <si>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</si>
  <si>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</si>
  <si>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</si>
  <si>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</si>
  <si>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</si>
  <si>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</si>
  <si>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</si>
  <si>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</si>
  <si>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</si>
  <si>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</si>
  <si>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</si>
  <si>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</si>
  <si>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</si>
  <si>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</si>
  <si>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</si>
  <si>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</si>
  <si>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</si>
  <si>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</si>
  <si>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</si>
  <si>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</si>
  <si>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</si>
  <si>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</si>
  <si>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</si>
  <si>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</si>
  <si>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</si>
  <si>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</si>
  <si>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</si>
  <si>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</si>
  <si>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</si>
  <si>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</si>
  <si>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</si>
  <si>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</si>
  <si>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</si>
  <si>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</si>
  <si>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</si>
  <si>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</si>
  <si>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</si>
  <si>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</si>
  <si>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</si>
  <si>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</si>
  <si>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</si>
  <si>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</si>
  <si>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</si>
  <si>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</si>
  <si>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</si>
  <si>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</si>
  <si>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</si>
  <si>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</si>
  <si>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</si>
  <si>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</si>
  <si>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</si>
  <si>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</si>
  <si>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</si>
  <si>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</si>
  <si>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</si>
  <si>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</si>
  <si>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</si>
  <si>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</si>
  <si>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</si>
  <si>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</si>
  <si>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</si>
  <si>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</si>
  <si>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</si>
  <si>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</si>
  <si>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</si>
  <si>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</si>
  <si>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</si>
  <si>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</si>
  <si>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</si>
  <si>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</si>
  <si>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</si>
  <si>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</si>
  <si>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</si>
  <si>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</si>
  <si>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</si>
  <si>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</si>
  <si>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</si>
  <si>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</si>
  <si>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</si>
  <si>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</si>
  <si>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</si>
  <si>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</si>
  <si>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</si>
  <si>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</si>
  <si>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</si>
  <si>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</si>
  <si>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</si>
  <si>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</si>
  <si>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</si>
  <si>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</si>
  <si>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</si>
  <si>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</si>
  <si>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</si>
  <si>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</si>
  <si>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</si>
  <si>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</si>
  <si>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</si>
  <si>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</si>
  <si>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</si>
  <si>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</si>
  <si>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</si>
  <si>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</si>
  <si>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</si>
  <si>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</si>
  <si>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</si>
  <si>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</si>
  <si>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</si>
  <si>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</si>
  <si>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</si>
  <si>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</si>
  <si>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</si>
  <si>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</si>
  <si>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</si>
  <si>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</si>
  <si>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</si>
  <si>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</si>
  <si>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</si>
  <si>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</si>
  <si>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</si>
  <si>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</si>
  <si>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</si>
  <si>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</si>
  <si>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</si>
  <si>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</si>
  <si>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</si>
  <si>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</si>
  <si>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</si>
  <si>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</si>
  <si>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</si>
  <si>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</si>
  <si>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</si>
  <si>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</si>
  <si>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</si>
  <si>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</si>
  <si>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</si>
  <si>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</si>
  <si>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</si>
  <si>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</si>
  <si>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</si>
  <si>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</si>
  <si>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</si>
  <si>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</si>
  <si>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</si>
  <si>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</si>
  <si>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</si>
  <si>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</si>
  <si>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</si>
  <si>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</si>
  <si>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</si>
  <si>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</si>
  <si>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</si>
  <si>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</si>
  <si>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</si>
  <si>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</si>
  <si>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</si>
  <si>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</si>
  <si>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</si>
  <si>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</si>
  <si>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</si>
  <si>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</si>
  <si>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</si>
  <si>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</si>
  <si>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</si>
  <si>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</si>
  <si>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</si>
  <si>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</si>
  <si>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</si>
  <si>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</si>
  <si>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</si>
  <si>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</si>
  <si>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</si>
  <si>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</si>
  <si>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</si>
  <si>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</si>
  <si>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</si>
  <si>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</si>
  <si>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</si>
  <si>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</si>
  <si>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</si>
  <si>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</si>
  <si>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</si>
  <si>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</si>
  <si>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</si>
  <si>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</si>
  <si>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</si>
  <si>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</si>
  <si>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</si>
  <si>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</si>
  <si>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</si>
  <si>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</si>
  <si>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</si>
  <si>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</si>
  <si>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</si>
  <si>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</si>
  <si>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</si>
  <si>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</si>
  <si>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</si>
  <si>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</si>
  <si>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</si>
  <si>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</si>
  <si>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</si>
  <si>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</si>
  <si>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</si>
  <si>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</si>
  <si>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</si>
  <si>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</si>
  <si>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</si>
  <si>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</si>
  <si>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</si>
  <si>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</si>
  <si>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</si>
  <si>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</si>
  <si>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</si>
  <si>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</si>
  <si>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</si>
  <si>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</si>
  <si>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</si>
  <si>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</si>
  <si>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</si>
  <si>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</si>
  <si>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</si>
  <si>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</si>
  <si>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</si>
  <si>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</si>
  <si>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</si>
  <si>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</si>
  <si>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</si>
  <si>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</si>
  <si>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</si>
  <si>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</si>
  <si>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</si>
  <si>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</si>
  <si>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</si>
  <si>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</si>
  <si>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</si>
  <si>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</si>
  <si>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</si>
  <si>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</si>
  <si>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</si>
  <si>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</si>
  <si>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</si>
  <si>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</si>
  <si>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</si>
  <si>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</si>
  <si>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</si>
  <si>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</si>
  <si>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</si>
  <si>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</si>
  <si>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</si>
  <si>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</si>
  <si>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</si>
  <si>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</si>
  <si>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</si>
  <si>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</si>
  <si>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</si>
  <si>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</si>
  <si>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</si>
  <si>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</si>
  <si>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</si>
  <si>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</si>
  <si>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</si>
  <si>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</si>
  <si>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</si>
  <si>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</si>
  <si>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</si>
  <si>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</si>
  <si>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</si>
  <si>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</si>
  <si>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</si>
  <si>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</si>
  <si>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</si>
  <si>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</si>
  <si>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</si>
  <si>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</si>
  <si>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</si>
  <si>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</si>
  <si>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</si>
  <si>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</si>
  <si>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</si>
  <si>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</si>
  <si>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</si>
  <si>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</si>
  <si>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</si>
  <si>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</si>
  <si>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</si>
  <si>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</si>
  <si>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</si>
  <si>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</si>
  <si>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</si>
  <si>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</si>
  <si>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</si>
  <si>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</si>
  <si>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</si>
  <si>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</si>
  <si>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</si>
  <si>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</si>
  <si>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</si>
  <si>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</si>
  <si>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</si>
  <si>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</si>
  <si>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</si>
  <si>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</si>
  <si>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</si>
  <si>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</si>
  <si>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</si>
  <si>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</si>
  <si>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</si>
  <si>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</si>
  <si>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</si>
  <si>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</si>
  <si>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</si>
  <si>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</si>
  <si>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</si>
  <si>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</si>
  <si>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</si>
  <si>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</si>
  <si>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</si>
  <si>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</si>
  <si>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</si>
  <si>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</si>
  <si>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</si>
  <si>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</si>
  <si>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</si>
  <si>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</si>
  <si>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</si>
  <si>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</si>
  <si>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</si>
  <si>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</si>
  <si>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</si>
  <si>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</si>
  <si>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</si>
  <si>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</si>
  <si>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</si>
  <si>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</si>
  <si>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</si>
  <si>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</si>
  <si>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</si>
  <si>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</si>
  <si>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</si>
  <si>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</si>
  <si>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</si>
  <si>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</si>
  <si>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</si>
  <si>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</si>
  <si>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</si>
  <si>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</si>
  <si>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</si>
  <si>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</si>
  <si>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</si>
  <si>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</si>
  <si>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</si>
  <si>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</si>
  <si>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</si>
  <si>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</si>
  <si>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</si>
  <si>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</si>
  <si>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</si>
  <si>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</si>
  <si>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</si>
  <si>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</si>
  <si>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</si>
  <si>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</si>
  <si>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</si>
  <si>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</si>
  <si>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</si>
  <si>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</si>
  <si>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</si>
  <si>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</si>
  <si>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</si>
  <si>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</si>
  <si>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</si>
  <si>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</si>
  <si>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</si>
  <si>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</si>
  <si>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</si>
  <si>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</si>
  <si>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</si>
  <si>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</si>
  <si>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</si>
  <si>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</si>
  <si>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</si>
  <si>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</si>
  <si>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</si>
  <si>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</si>
  <si>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</si>
  <si>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</si>
  <si>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</si>
  <si>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</si>
  <si>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</si>
  <si>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</si>
  <si>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</si>
  <si>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</si>
  <si>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</si>
  <si>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</si>
  <si>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</si>
  <si>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</si>
  <si>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</si>
  <si>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</si>
  <si>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</si>
  <si>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</si>
  <si>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</si>
  <si>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</si>
  <si>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</si>
  <si>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</si>
  <si>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</si>
  <si>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</si>
  <si>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</si>
  <si>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</si>
  <si>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</si>
  <si>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</si>
  <si>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</si>
  <si>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</si>
  <si>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</si>
  <si>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</si>
  <si>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</si>
  <si>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</si>
  <si>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</si>
  <si>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</si>
  <si>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</si>
  <si>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</si>
  <si>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</si>
  <si>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</si>
  <si>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</si>
  <si>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</si>
  <si>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</si>
  <si>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</si>
  <si>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</si>
  <si>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</si>
  <si>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</si>
  <si>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</si>
  <si>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</si>
  <si>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</si>
  <si>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</si>
  <si>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</si>
  <si>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</si>
  <si>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</si>
  <si>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</si>
  <si>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</si>
  <si>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</si>
  <si>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</si>
  <si>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</si>
  <si>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</si>
  <si>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</si>
  <si>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</si>
  <si>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</si>
  <si>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</si>
  <si>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</si>
  <si>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</si>
  <si>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</si>
  <si>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</si>
  <si>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</si>
  <si>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</si>
  <si>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</si>
  <si>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</si>
  <si>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</si>
  <si>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</si>
  <si>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</si>
  <si>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</si>
  <si>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</si>
  <si>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</si>
  <si>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</si>
  <si>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</si>
  <si>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</si>
  <si>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</si>
  <si>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</si>
  <si>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</si>
  <si>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</si>
  <si>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</si>
  <si>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</si>
  <si>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</si>
  <si>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</si>
  <si>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</si>
  <si>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</si>
  <si>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</si>
  <si>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</si>
  <si>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</si>
  <si>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</si>
  <si>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</si>
  <si>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</si>
  <si>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</si>
  <si>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</si>
  <si>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</si>
  <si>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</si>
  <si>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</si>
  <si>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</si>
  <si>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</si>
  <si>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</si>
  <si>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</si>
  <si>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</si>
  <si>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</si>
  <si>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</si>
  <si>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</si>
  <si>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</si>
  <si>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</si>
  <si>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</si>
  <si>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</si>
  <si>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</si>
  <si>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</si>
  <si>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</si>
  <si>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</si>
  <si>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</si>
  <si>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</si>
  <si>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</si>
  <si>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</si>
  <si>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</si>
  <si>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</si>
  <si>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</si>
  <si>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</si>
  <si>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</si>
  <si>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</si>
  <si>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</si>
  <si>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</si>
  <si>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</si>
  <si>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</si>
  <si>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</si>
  <si>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</si>
  <si>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</si>
  <si>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</si>
  <si>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</si>
  <si>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</si>
  <si>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</si>
  <si>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</si>
  <si>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</si>
  <si>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</si>
  <si>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</si>
  <si>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</si>
  <si>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</si>
  <si>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</si>
  <si>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</si>
  <si>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</si>
  <si>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</si>
  <si>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</si>
  <si>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</si>
  <si>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</si>
  <si>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</si>
  <si>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</si>
  <si>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</si>
  <si>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</si>
  <si>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</si>
  <si>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</si>
  <si>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</si>
  <si>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</si>
  <si>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</si>
  <si>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</si>
  <si>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</si>
  <si>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</si>
  <si>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</si>
  <si>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</si>
  <si>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</si>
  <si>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</si>
  <si>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</si>
  <si>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</si>
  <si>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</si>
  <si>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</si>
  <si>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</si>
  <si>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</si>
  <si>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</si>
  <si>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</si>
  <si>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</si>
  <si>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</si>
  <si>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</si>
  <si>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</si>
  <si>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</si>
  <si>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</si>
  <si>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</si>
  <si>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</si>
  <si>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</si>
  <si>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</si>
  <si>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</si>
  <si>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</si>
  <si>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</si>
  <si>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</si>
  <si>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</si>
  <si>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</si>
  <si>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</si>
  <si>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</si>
  <si>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</si>
  <si>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</si>
  <si>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</si>
  <si>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</si>
  <si>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</si>
  <si>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</si>
  <si>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</si>
  <si>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</si>
  <si>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</si>
  <si>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</si>
  <si>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</si>
  <si>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</si>
  <si>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</si>
  <si>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</si>
  <si>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</si>
  <si>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</si>
  <si>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</si>
  <si>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</si>
  <si>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</si>
  <si>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</si>
  <si>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</si>
  <si>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</si>
  <si>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</si>
  <si>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</si>
  <si>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</si>
  <si>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</si>
  <si>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</si>
  <si>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</si>
  <si>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</si>
  <si>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</si>
  <si>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</si>
  <si>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</si>
  <si>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</si>
  <si>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</si>
  <si>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</si>
  <si>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</si>
  <si>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</si>
  <si>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</si>
  <si>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</si>
  <si>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</si>
  <si>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</si>
  <si>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</si>
  <si>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</si>
  <si>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</si>
  <si>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</si>
  <si>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</si>
  <si>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</si>
  <si>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</si>
  <si>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</si>
  <si>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</si>
  <si>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</si>
  <si>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</si>
  <si>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</si>
  <si>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</si>
  <si>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</si>
  <si>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</si>
  <si>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</si>
  <si>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</si>
  <si>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</si>
  <si>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</si>
  <si>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</si>
  <si>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</si>
  <si>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</si>
  <si>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</si>
  <si>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</si>
  <si>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</si>
  <si>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</si>
  <si>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</si>
  <si>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</si>
  <si>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</si>
  <si>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</si>
  <si>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</si>
  <si>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</si>
  <si>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</si>
  <si>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</si>
  <si>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</si>
  <si>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</si>
  <si>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</si>
  <si>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</si>
  <si>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</si>
  <si>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</si>
  <si>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</si>
  <si>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</si>
  <si>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</si>
  <si>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</si>
  <si>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</si>
  <si>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</si>
  <si>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</si>
  <si>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</si>
  <si>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</si>
  <si>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</si>
  <si>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</si>
  <si>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</si>
  <si>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</si>
  <si>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</si>
  <si>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</si>
  <si>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</si>
  <si>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</si>
  <si>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</si>
  <si>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</si>
  <si>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</si>
  <si>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</si>
  <si>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</si>
  <si>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</si>
  <si>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</si>
  <si>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</si>
  <si>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</si>
  <si>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</si>
  <si>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</si>
  <si>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</si>
  <si>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</si>
  <si>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</si>
  <si>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</si>
  <si>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</si>
  <si>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</si>
  <si>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</si>
  <si>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</si>
  <si>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</si>
  <si>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</si>
  <si>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</si>
  <si>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</si>
  <si>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</si>
  <si>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</si>
  <si>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</si>
  <si>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</si>
  <si>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</si>
  <si>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</si>
  <si>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</si>
  <si>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</si>
  <si>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</si>
  <si>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</si>
  <si>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</si>
  <si>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</si>
  <si>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</si>
  <si>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</si>
  <si>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</si>
  <si>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</si>
  <si>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</si>
  <si>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</si>
  <si>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</si>
  <si>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</si>
  <si>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</si>
  <si>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</si>
  <si>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</si>
  <si>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</si>
  <si>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</si>
  <si>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</si>
  <si>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</si>
  <si>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</si>
  <si>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</si>
  <si>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</si>
  <si>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</si>
  <si>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</si>
  <si>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</si>
  <si>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</si>
  <si>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</si>
  <si>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</si>
  <si>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</si>
  <si>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</si>
  <si>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</si>
  <si>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</si>
  <si>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</si>
  <si>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</si>
  <si>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</si>
  <si>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</si>
  <si>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</si>
  <si>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</si>
  <si>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</si>
  <si>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</si>
  <si>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</si>
  <si>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</si>
  <si>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</si>
  <si>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</si>
  <si>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</si>
  <si>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</si>
  <si>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</si>
  <si>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</si>
  <si>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</si>
  <si>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</si>
  <si>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</si>
  <si>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</si>
  <si>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</si>
  <si>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</si>
  <si>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</si>
  <si>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</si>
  <si>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</si>
  <si>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</si>
  <si>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</si>
  <si>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</si>
  <si>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</si>
  <si>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</si>
  <si>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</si>
  <si>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</si>
  <si>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</si>
  <si>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</si>
  <si>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</si>
  <si>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</si>
  <si>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</si>
  <si>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</si>
  <si>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</si>
  <si>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</si>
  <si>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</si>
  <si>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</si>
  <si>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</si>
  <si>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</si>
  <si>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</si>
  <si>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</si>
  <si>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</si>
  <si>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</si>
  <si>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</si>
  <si>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</si>
  <si>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</si>
  <si>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</si>
  <si>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</si>
  <si>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</si>
  <si>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</si>
  <si>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</si>
  <si>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</si>
  <si>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</si>
  <si>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</si>
  <si>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</si>
  <si>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</si>
  <si>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</si>
  <si>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</si>
  <si>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</si>
  <si>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</si>
  <si>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</si>
  <si>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</si>
  <si>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</si>
  <si>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</si>
  <si>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</si>
  <si>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</si>
  <si>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</si>
  <si>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</si>
  <si>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</si>
  <si>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</si>
  <si>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</si>
  <si>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</si>
  <si>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</si>
  <si>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</si>
  <si>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</si>
  <si>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</si>
  <si>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</si>
  <si>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</si>
  <si>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</si>
  <si>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</si>
  <si>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</si>
  <si>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</si>
  <si>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</si>
  <si>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</si>
  <si>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</si>
  <si>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</si>
  <si>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</si>
  <si>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</si>
  <si>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</si>
  <si>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</si>
  <si>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</si>
  <si>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</si>
  <si>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</si>
  <si>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</si>
  <si>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</si>
  <si>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</si>
  <si>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</si>
  <si>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</si>
  <si>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</si>
  <si>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</si>
  <si>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</si>
  <si>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</si>
  <si>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</si>
  <si>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</si>
  <si>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</si>
  <si>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</si>
  <si>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</si>
  <si>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</si>
  <si>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</si>
  <si>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</si>
  <si>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</si>
  <si>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</si>
  <si>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</si>
  <si>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</si>
  <si>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</si>
  <si>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</si>
  <si>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</si>
  <si>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</si>
  <si>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</si>
  <si>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</si>
  <si>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</si>
  <si>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</si>
  <si>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</si>
  <si>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</si>
  <si>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</si>
  <si>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</si>
  <si>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</si>
  <si>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</si>
  <si>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</si>
  <si>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</si>
  <si>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</si>
  <si>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</si>
  <si>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</si>
  <si>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</si>
  <si>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</si>
  <si>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</si>
  <si>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</si>
  <si>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</si>
  <si>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</si>
  <si>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</si>
  <si>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</si>
  <si>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</si>
  <si>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</si>
  <si>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</si>
  <si>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</si>
  <si>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</si>
  <si>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</si>
  <si>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</si>
  <si>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</si>
  <si>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</si>
  <si>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</si>
  <si>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</si>
  <si>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</si>
  <si>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</si>
  <si>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</si>
  <si>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</si>
  <si>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</si>
  <si>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</si>
  <si>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</si>
  <si>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</si>
  <si>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</si>
  <si>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</si>
  <si>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</si>
  <si>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</si>
  <si>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</si>
  <si>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</si>
  <si>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</si>
  <si>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</si>
  <si>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</si>
  <si>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</si>
  <si>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</si>
  <si>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</si>
  <si>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</si>
  <si>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</si>
  <si>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</si>
  <si>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</si>
  <si>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</si>
  <si>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</si>
  <si>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</si>
  <si>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</si>
  <si>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</si>
  <si>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</si>
  <si>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</si>
  <si>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</si>
  <si>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</si>
  <si>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</si>
  <si>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</si>
  <si>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</si>
  <si>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</si>
  <si>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</si>
  <si>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</si>
  <si>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</si>
  <si>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</si>
  <si>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</si>
  <si>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</si>
  <si>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</si>
  <si>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</si>
  <si>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</si>
  <si>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</si>
  <si>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</si>
  <si>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</si>
  <si>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</si>
  <si>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</si>
  <si>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</si>
  <si>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</si>
  <si>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</si>
  <si>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</si>
  <si>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</si>
  <si>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</si>
  <si>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</si>
  <si>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</si>
  <si>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</si>
  <si>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</si>
  <si>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</si>
  <si>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</si>
  <si>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</si>
  <si>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</si>
  <si>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</si>
  <si>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</si>
  <si>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</si>
  <si>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</si>
  <si>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</si>
  <si>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</si>
  <si>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</si>
  <si>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</si>
  <si>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</si>
  <si>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</si>
  <si>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</si>
  <si>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</si>
  <si>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</si>
  <si>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</si>
  <si>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</si>
  <si>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</si>
  <si>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</si>
  <si>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</si>
  <si>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</si>
  <si>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</si>
  <si>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</si>
  <si>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</si>
  <si>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</si>
  <si>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</si>
  <si>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</si>
  <si>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</si>
  <si>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</si>
  <si>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</si>
  <si>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</si>
  <si>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</si>
  <si>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</si>
  <si>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</si>
  <si>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</si>
  <si>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</si>
  <si>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</si>
  <si>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</si>
  <si>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</si>
  <si>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</si>
  <si>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</si>
  <si>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</si>
  <si>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</si>
  <si>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</si>
  <si>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</si>
  <si>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</si>
  <si>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</si>
  <si>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</si>
  <si>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</si>
  <si>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</si>
  <si>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</si>
  <si>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</si>
  <si>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</si>
  <si>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</si>
  <si>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</si>
  <si>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</si>
  <si>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</si>
  <si>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</si>
  <si>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</si>
  <si>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</si>
  <si>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</si>
  <si>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</si>
  <si>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</si>
  <si>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</si>
  <si>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</si>
  <si>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</si>
  <si>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</si>
  <si>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</si>
  <si>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</si>
  <si>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</si>
  <si>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</si>
  <si>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</si>
  <si>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</si>
  <si>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</si>
  <si>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</si>
  <si>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</si>
  <si>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</si>
  <si>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</si>
  <si>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</si>
  <si>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</si>
  <si>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</si>
  <si>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</si>
  <si>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</si>
  <si>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</si>
  <si>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</si>
  <si>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</si>
  <si>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</si>
  <si>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</si>
  <si>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</si>
  <si>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</si>
  <si>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</si>
  <si>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</si>
  <si>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</si>
  <si>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</si>
  <si>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</si>
  <si>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</si>
  <si>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</si>
  <si>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</si>
  <si>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</si>
  <si>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</si>
  <si>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</si>
  <si>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</si>
  <si>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</si>
  <si>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</si>
  <si>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</si>
  <si>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</si>
  <si>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</si>
  <si>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</si>
  <si>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</si>
  <si>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</si>
  <si>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</si>
  <si>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</si>
  <si>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</si>
  <si>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</si>
  <si>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</si>
  <si>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</si>
  <si>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</si>
  <si>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</si>
  <si>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</si>
  <si>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</si>
  <si>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</si>
  <si>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</si>
  <si>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</si>
  <si>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</si>
  <si>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</si>
  <si>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</si>
  <si>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</si>
  <si>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</si>
  <si>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</si>
  <si>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</si>
  <si>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</si>
  <si>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</si>
  <si>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</si>
  <si>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</si>
  <si>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</si>
  <si>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</si>
  <si>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</si>
  <si>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</si>
  <si>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</si>
  <si>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</si>
  <si>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</si>
  <si>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</si>
  <si>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</si>
  <si>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</si>
  <si>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</si>
  <si>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</si>
  <si>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</si>
  <si>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</si>
  <si>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</si>
  <si>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</si>
  <si>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</si>
  <si>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</si>
  <si>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</si>
  <si>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</si>
  <si>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</si>
  <si>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</si>
  <si>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</si>
  <si>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</si>
  <si>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</si>
  <si>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</si>
  <si>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</si>
  <si>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</si>
  <si>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</si>
  <si>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</si>
  <si>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</si>
  <si>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</si>
  <si>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</si>
  <si>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</si>
  <si>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</si>
  <si>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</si>
  <si>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</si>
  <si>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</si>
  <si>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</si>
  <si>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</si>
  <si>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</si>
  <si>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</si>
  <si>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</si>
  <si>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</si>
  <si>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</si>
  <si>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</si>
  <si>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</si>
  <si>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</si>
  <si>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</si>
  <si>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</si>
  <si>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</si>
  <si>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</si>
  <si>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</si>
  <si>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</si>
  <si>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</si>
  <si>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</si>
  <si>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</si>
  <si>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</si>
  <si>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</si>
  <si>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</si>
  <si>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</si>
  <si>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</si>
  <si>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</si>
  <si>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</si>
  <si>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</si>
  <si>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</si>
  <si>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</si>
  <si>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</si>
  <si>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</si>
  <si>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</si>
  <si>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</si>
  <si>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</si>
  <si>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</si>
  <si>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</si>
  <si>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</si>
  <si>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</si>
  <si>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</si>
  <si>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</si>
  <si>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</si>
  <si>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</si>
  <si>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</si>
  <si>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</si>
  <si>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</si>
  <si>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</si>
  <si>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</si>
  <si>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</si>
  <si>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</si>
  <si>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</si>
  <si>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</si>
  <si>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</si>
  <si>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</si>
  <si>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</si>
  <si>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</si>
  <si>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</si>
  <si>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</si>
  <si>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</si>
  <si>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</si>
  <si>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</si>
  <si>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</si>
  <si>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</si>
  <si>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</si>
  <si>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</si>
  <si>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</si>
  <si>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</si>
  <si>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</si>
  <si>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</si>
  <si>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</si>
  <si>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</si>
  <si>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</si>
  <si>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</si>
  <si>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</si>
  <si>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</si>
  <si>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</si>
  <si>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</si>
  <si>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</si>
  <si>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</si>
  <si>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</si>
  <si>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</si>
  <si>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</si>
  <si>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</si>
  <si>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</si>
  <si>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</si>
  <si>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</si>
  <si>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</si>
  <si>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</si>
  <si>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</si>
  <si>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</si>
  <si>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</si>
  <si>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</si>
  <si>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</si>
  <si>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</si>
  <si>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</si>
  <si>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</si>
  <si>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</si>
  <si>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</si>
  <si>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</si>
  <si>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</si>
  <si>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</si>
  <si>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</si>
  <si>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</si>
  <si>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</si>
  <si>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</si>
  <si>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</si>
  <si>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</si>
  <si>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</si>
  <si>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</si>
  <si>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</si>
  <si>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</si>
  <si>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</si>
  <si>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</si>
  <si>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</si>
  <si>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</si>
  <si>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</si>
  <si>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</si>
  <si>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</si>
  <si>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</si>
  <si>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</si>
  <si>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</si>
  <si>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</si>
  <si>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</si>
  <si>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</si>
  <si>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</si>
  <si>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</si>
  <si>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</si>
  <si>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</si>
  <si>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</si>
  <si>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</si>
  <si>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</si>
  <si>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</si>
  <si>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</si>
  <si>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</si>
  <si>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</si>
  <si>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</si>
  <si>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</si>
  <si>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</si>
  <si>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</si>
  <si>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</si>
  <si>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</si>
  <si>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</si>
  <si>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</si>
  <si>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</si>
  <si>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</si>
  <si>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</si>
  <si>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</si>
  <si>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</si>
  <si>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</si>
  <si>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</si>
  <si>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</si>
  <si>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</si>
  <si>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</si>
  <si>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</si>
  <si>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</si>
  <si>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</si>
  <si>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</si>
  <si>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</si>
  <si>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</si>
  <si>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</si>
  <si>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</si>
  <si>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</si>
  <si>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</si>
  <si>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</si>
  <si>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</si>
  <si>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</si>
  <si>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</si>
  <si>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</si>
  <si>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</si>
  <si>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</si>
  <si>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</si>
  <si>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</si>
  <si>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</si>
  <si>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</si>
  <si>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</si>
  <si>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</si>
  <si>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</si>
  <si>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</si>
  <si>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</si>
  <si>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</si>
  <si>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</si>
  <si>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</si>
  <si>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</si>
  <si>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</si>
  <si>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</si>
  <si>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</si>
  <si>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</si>
  <si>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</si>
  <si>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</si>
  <si>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</si>
  <si>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</si>
  <si>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</si>
  <si>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</si>
  <si>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</si>
  <si>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</si>
  <si>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</si>
  <si>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</si>
  <si>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</si>
  <si>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</si>
  <si>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</si>
  <si>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</si>
  <si>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</si>
  <si>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</si>
  <si>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</si>
  <si>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</si>
  <si>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</si>
  <si>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</si>
  <si>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</si>
  <si>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</si>
  <si>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</si>
  <si>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</si>
  <si>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</si>
  <si>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</si>
  <si>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</si>
  <si>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</si>
  <si>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</si>
  <si>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</si>
  <si>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</si>
  <si>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</si>
  <si>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</si>
  <si>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</si>
  <si>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</si>
  <si>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</si>
  <si>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</si>
  <si>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</si>
  <si>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</si>
  <si>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</si>
  <si>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</si>
  <si>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</si>
  <si>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</si>
  <si>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</si>
  <si>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</si>
  <si>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</si>
  <si>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</si>
  <si>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</si>
  <si>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</si>
  <si>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</si>
  <si>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</si>
  <si>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</si>
  <si>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</si>
  <si>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</si>
  <si>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</si>
  <si>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</si>
  <si>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</si>
  <si>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</si>
  <si>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</si>
  <si>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</si>
  <si>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</si>
  <si>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</si>
  <si>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</si>
  <si>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</si>
  <si>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</si>
  <si>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</si>
  <si>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</si>
  <si>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</si>
  <si>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</si>
  <si>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</si>
  <si>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</si>
  <si>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</si>
  <si>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</si>
  <si>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</si>
  <si>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</si>
  <si>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</si>
  <si>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</si>
  <si>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</si>
  <si>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</si>
  <si>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</si>
  <si>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</si>
  <si>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</si>
  <si>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</si>
  <si>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</si>
  <si>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</si>
  <si>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</si>
  <si>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</si>
  <si>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</si>
  <si>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</si>
  <si>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</si>
  <si>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</si>
  <si>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</si>
  <si>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</si>
  <si>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</si>
  <si>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</si>
  <si>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</si>
  <si>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</si>
  <si>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</si>
  <si>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</si>
  <si>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</si>
  <si>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</si>
  <si>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</si>
  <si>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</si>
  <si>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</si>
  <si>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</si>
  <si>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</si>
  <si>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</si>
  <si>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</si>
  <si>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</si>
  <si>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</si>
  <si>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</si>
  <si>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</si>
  <si>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</si>
  <si>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</si>
  <si>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</si>
  <si>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</si>
  <si>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</si>
  <si>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</si>
  <si>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</si>
  <si>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</si>
  <si>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</si>
  <si>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</si>
  <si>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</si>
  <si>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</si>
  <si>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</si>
  <si>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</si>
  <si>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</si>
  <si>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</si>
  <si>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</si>
  <si>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</si>
  <si>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</si>
  <si>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</si>
  <si>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</si>
  <si>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</si>
  <si>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</si>
  <si>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</si>
  <si>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</si>
  <si>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</si>
  <si>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</si>
  <si>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</si>
  <si>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</si>
  <si>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</si>
  <si>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</si>
  <si>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</si>
  <si>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</si>
  <si>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</si>
  <si>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</si>
  <si>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</si>
  <si>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</si>
  <si>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</si>
  <si>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</si>
  <si>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</si>
  <si>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</si>
  <si>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</si>
  <si>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</si>
  <si>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</si>
  <si>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</si>
  <si>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</si>
  <si>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</si>
  <si>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</si>
  <si>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</si>
  <si>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</si>
  <si>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</si>
  <si>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</si>
  <si>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</si>
  <si>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</si>
  <si>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</si>
  <si>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</si>
  <si>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</si>
  <si>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</si>
  <si>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</si>
  <si>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</si>
  <si>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</si>
  <si>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</si>
  <si>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</si>
  <si>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</si>
  <si>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</si>
  <si>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</si>
  <si>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</si>
  <si>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</si>
  <si>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</si>
  <si>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</si>
  <si>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</si>
  <si>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</si>
  <si>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</si>
  <si>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</si>
  <si>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</si>
  <si>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</si>
  <si>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</si>
  <si>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</si>
  <si>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</si>
  <si>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</si>
  <si>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</si>
  <si>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</si>
  <si>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</si>
  <si>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</si>
  <si>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</si>
  <si>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</si>
  <si>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</si>
  <si>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</si>
  <si>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</si>
  <si>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</si>
  <si>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</si>
  <si>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</si>
  <si>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</si>
  <si>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</si>
  <si>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</si>
  <si>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</si>
  <si>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</si>
  <si>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</si>
  <si>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</si>
  <si>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</si>
  <si>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</si>
  <si>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</si>
  <si>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</si>
  <si>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</si>
  <si>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</si>
  <si>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</si>
  <si>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</si>
  <si>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</si>
  <si>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</si>
  <si>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</si>
  <si>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</si>
  <si>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</si>
  <si>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</si>
  <si>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</si>
  <si>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</si>
  <si>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</si>
  <si>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</si>
  <si>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</si>
  <si>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</si>
  <si>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</si>
  <si>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</si>
  <si>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</si>
  <si>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</si>
  <si>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</si>
  <si>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</si>
  <si>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</si>
  <si>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</si>
  <si>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</si>
  <si>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</si>
  <si>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</si>
  <si>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</si>
  <si>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</si>
  <si>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</si>
  <si>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</si>
  <si>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</si>
  <si>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</si>
  <si>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</si>
  <si>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</si>
  <si>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</si>
  <si>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</si>
  <si>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</si>
  <si>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</si>
  <si>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</si>
  <si>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</si>
  <si>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</si>
  <si>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</si>
  <si>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</si>
  <si>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</si>
  <si>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</si>
  <si>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</si>
  <si>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</si>
  <si>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</si>
  <si>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</si>
  <si>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</si>
  <si>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</si>
  <si>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</si>
  <si>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</si>
  <si>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</si>
  <si>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</si>
  <si>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</si>
  <si>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</si>
  <si>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</si>
  <si>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</si>
  <si>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</si>
  <si>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</si>
  <si>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</si>
  <si>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</si>
  <si>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</si>
  <si>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</si>
  <si>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</si>
  <si>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</si>
  <si>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</si>
  <si>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</si>
  <si>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</si>
  <si>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</si>
  <si>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</si>
  <si>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</si>
  <si>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</si>
  <si>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</si>
  <si>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</si>
  <si>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</si>
  <si>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</si>
  <si>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</si>
  <si>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</si>
  <si>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</si>
  <si>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</si>
  <si>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</si>
  <si>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</si>
  <si>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</si>
  <si>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</si>
  <si>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</si>
  <si>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</si>
  <si>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</si>
  <si>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</si>
  <si>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</si>
  <si>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</si>
  <si>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</si>
  <si>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</si>
  <si>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</si>
  <si>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</si>
  <si>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</si>
  <si>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</si>
  <si>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</si>
  <si>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</si>
  <si>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</si>
  <si>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</si>
  <si>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</si>
  <si>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</si>
  <si>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</si>
  <si>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</si>
  <si>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</si>
  <si>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</si>
  <si>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</si>
  <si>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</si>
  <si>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</si>
  <si>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</si>
  <si>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</si>
  <si>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</si>
  <si>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</si>
  <si>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</si>
  <si>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</si>
  <si>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</si>
  <si>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</si>
  <si>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</si>
  <si>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</si>
  <si>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</si>
  <si>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</si>
  <si>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</si>
  <si>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</si>
  <si>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</si>
  <si>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</si>
  <si>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</si>
  <si>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</si>
  <si>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</si>
  <si>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</si>
  <si>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</si>
  <si>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</si>
  <si>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</si>
  <si>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</si>
  <si>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</si>
  <si>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</si>
  <si>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</si>
  <si>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</si>
  <si>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</si>
  <si>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</si>
  <si>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</si>
  <si>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</si>
  <si>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</si>
  <si>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</si>
  <si>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</si>
  <si>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</si>
  <si>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</si>
  <si>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</si>
  <si>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</si>
  <si>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</si>
  <si>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</si>
  <si>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</si>
  <si>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</si>
  <si>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</si>
  <si>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</si>
  <si>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</si>
  <si>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</si>
  <si>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</si>
  <si>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</si>
  <si>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</si>
  <si>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</si>
  <si>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</si>
  <si>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</si>
  <si>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</si>
  <si>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</si>
  <si>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</si>
  <si>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</si>
  <si>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</si>
  <si>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</si>
  <si>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</si>
  <si>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</si>
  <si>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</si>
  <si>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</si>
  <si>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</si>
  <si>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</si>
  <si>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</si>
  <si>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</si>
  <si>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</si>
  <si>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</si>
  <si>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</si>
  <si>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</si>
  <si>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</si>
  <si>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</si>
  <si>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</si>
  <si>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</si>
  <si>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</si>
  <si>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</si>
  <si>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</si>
  <si>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</si>
  <si>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</si>
  <si>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</si>
  <si>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</si>
  <si>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</si>
  <si>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</si>
  <si>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</si>
  <si>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</si>
  <si>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</si>
  <si>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</si>
  <si>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</si>
  <si>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</si>
  <si>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</si>
  <si>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</si>
  <si>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</si>
  <si>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</si>
  <si>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</si>
  <si>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</si>
  <si>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</si>
  <si>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</si>
  <si>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</si>
  <si>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</si>
  <si>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</si>
  <si>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</si>
  <si>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</si>
  <si>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</si>
  <si>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</si>
  <si>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</si>
  <si>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</si>
  <si>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</si>
  <si>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</si>
  <si>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</si>
  <si>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</si>
  <si>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</si>
  <si>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</si>
  <si>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</si>
  <si>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</si>
  <si>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</si>
  <si>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</si>
  <si>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</si>
  <si>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</si>
  <si>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</si>
  <si>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</si>
  <si>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</si>
  <si>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</si>
  <si>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</si>
  <si>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</si>
  <si>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</si>
  <si>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</si>
  <si>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</si>
  <si>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</si>
  <si>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</si>
  <si>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</si>
  <si>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</si>
  <si>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</si>
  <si>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</si>
  <si>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</si>
  <si>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</si>
  <si>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</si>
  <si>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</si>
  <si>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</si>
  <si>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</si>
  <si>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</si>
  <si>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</si>
  <si>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</si>
  <si>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</si>
  <si>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</si>
  <si>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</si>
  <si>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</si>
  <si>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</si>
  <si>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</si>
  <si>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</si>
  <si>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</si>
  <si>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</si>
  <si>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</si>
  <si>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</si>
  <si>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</si>
  <si>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</si>
  <si>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</si>
  <si>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</si>
  <si>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</si>
  <si>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</si>
  <si>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</si>
  <si>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</si>
  <si>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</si>
  <si>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</si>
  <si>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</si>
  <si>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</si>
  <si>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</si>
  <si>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</si>
  <si>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</si>
  <si>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</si>
  <si>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</si>
  <si>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</si>
  <si>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</si>
  <si>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</si>
  <si>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</si>
  <si>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</si>
  <si>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</si>
  <si>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</si>
  <si>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</si>
  <si>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</si>
  <si>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</si>
  <si>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</si>
  <si>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</si>
  <si>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</si>
  <si>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</si>
  <si>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</si>
  <si>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</si>
  <si>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</si>
  <si>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</si>
  <si>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</si>
  <si>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</si>
  <si>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</si>
  <si>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</si>
  <si>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</si>
  <si>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</si>
  <si>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</si>
  <si>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</si>
  <si>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</si>
  <si>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</si>
  <si>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</si>
  <si>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</si>
  <si>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</si>
  <si>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</si>
  <si>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</si>
  <si>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</si>
  <si>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</si>
  <si>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</si>
  <si>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</si>
  <si>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</si>
  <si>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</si>
  <si>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</si>
  <si>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</si>
  <si>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</si>
  <si>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</si>
  <si>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</si>
  <si>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</si>
  <si>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</si>
  <si>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</si>
  <si>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</si>
  <si>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</si>
  <si>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</si>
  <si>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</si>
  <si>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</si>
  <si>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</si>
  <si>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</si>
  <si>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</si>
  <si>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</si>
  <si>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</si>
  <si>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</si>
  <si>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</si>
  <si>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</si>
  <si>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</si>
  <si>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</si>
  <si>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</si>
  <si>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</si>
  <si>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</si>
  <si>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</si>
  <si>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</si>
  <si>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</si>
  <si>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</si>
  <si>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</si>
  <si>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</si>
  <si>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</si>
  <si>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</si>
  <si>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</si>
  <si>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</si>
  <si>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</si>
  <si>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</si>
  <si>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</si>
  <si>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</si>
  <si>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</si>
  <si>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</si>
  <si>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</si>
  <si>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</si>
  <si>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</si>
  <si>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</si>
  <si>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</si>
  <si>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</si>
  <si>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</si>
  <si>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</si>
  <si>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</si>
  <si>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</si>
  <si>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</si>
  <si>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</si>
  <si>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</si>
  <si>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</si>
  <si>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</si>
  <si>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</si>
  <si>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</si>
  <si>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</si>
  <si>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</si>
  <si>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</si>
  <si>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</si>
  <si>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</si>
  <si>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</si>
  <si>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</si>
  <si>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</si>
  <si>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</si>
  <si>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</si>
  <si>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</si>
  <si>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</si>
  <si>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</si>
  <si>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</si>
  <si>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</si>
  <si>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</si>
  <si>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</si>
  <si>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</si>
  <si>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</si>
  <si>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</si>
  <si>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</si>
  <si>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</si>
  <si>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</si>
  <si>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</si>
  <si>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</si>
  <si>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</si>
  <si>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</si>
  <si>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</si>
  <si>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</si>
  <si>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</si>
  <si>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</si>
  <si>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</si>
  <si>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</si>
  <si>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</si>
  <si>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</si>
  <si>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</si>
  <si>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</si>
  <si>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</si>
  <si>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</si>
  <si>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</si>
  <si>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</si>
  <si>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</si>
  <si>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</si>
  <si>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</si>
  <si>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</si>
  <si>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</si>
  <si>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</si>
  <si>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</si>
  <si>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</si>
  <si>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</si>
  <si>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</si>
  <si>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</si>
  <si>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</si>
  <si>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</si>
  <si>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</si>
  <si>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</si>
  <si>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</si>
  <si>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</si>
  <si>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</si>
  <si>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</si>
  <si>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</si>
  <si>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</si>
  <si>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</si>
  <si>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</si>
  <si>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</si>
  <si>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</si>
  <si>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</si>
  <si>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</si>
  <si>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</si>
  <si>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</si>
  <si>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</si>
  <si>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</si>
  <si>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</si>
  <si>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</si>
  <si>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</si>
  <si>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</si>
  <si>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</si>
  <si>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</si>
  <si>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</si>
  <si>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</si>
  <si>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</si>
  <si>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</si>
  <si>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</si>
  <si>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</si>
  <si>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</si>
  <si>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</si>
  <si>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</si>
  <si>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</si>
  <si>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</si>
  <si>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</si>
  <si>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</si>
  <si>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</si>
  <si>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</si>
  <si>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</si>
  <si>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</si>
  <si>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</si>
  <si>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</si>
  <si>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</si>
  <si>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</si>
  <si>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</si>
  <si>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</si>
  <si>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</si>
  <si>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</si>
  <si>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</si>
  <si>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</si>
  <si>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</si>
  <si>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</si>
  <si>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</si>
  <si>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</si>
  <si>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</si>
  <si>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</si>
  <si>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</si>
  <si>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</si>
  <si>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</si>
  <si>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</si>
  <si>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</si>
  <si>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</si>
  <si>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</si>
  <si>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</si>
  <si>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</si>
  <si>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</si>
  <si>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</si>
  <si>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</si>
  <si>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</si>
  <si>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</si>
  <si>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</si>
  <si>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</si>
  <si>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</si>
  <si>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</si>
  <si>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</si>
  <si>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</si>
  <si>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</si>
  <si>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</si>
  <si>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</si>
  <si>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</si>
  <si>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</si>
  <si>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</si>
  <si>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</si>
  <si>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</si>
  <si>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</si>
  <si>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</si>
  <si>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</si>
  <si>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</si>
  <si>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</si>
  <si>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</si>
  <si>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</si>
  <si>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</si>
  <si>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</si>
  <si>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</si>
  <si>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</si>
  <si>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</si>
  <si>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</si>
  <si>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</si>
  <si>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</si>
  <si>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</si>
  <si>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</si>
  <si>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</si>
  <si>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</si>
  <si>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</si>
  <si>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</si>
  <si>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</si>
  <si>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</si>
  <si>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</si>
  <si>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</si>
  <si>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</si>
  <si>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</si>
  <si>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</si>
  <si>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</si>
  <si>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</si>
  <si>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</si>
  <si>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</si>
  <si>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</si>
  <si>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</si>
  <si>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</si>
  <si>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</si>
  <si>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</si>
  <si>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</si>
  <si>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</si>
  <si>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</si>
  <si>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</si>
  <si>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</si>
  <si>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</si>
  <si>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</si>
  <si>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</si>
  <si>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</si>
  <si>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</si>
  <si>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</si>
  <si>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</si>
  <si>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</si>
  <si>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</si>
  <si>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</si>
  <si>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</si>
  <si>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</si>
  <si>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</si>
  <si>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</si>
  <si>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</si>
  <si>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</si>
  <si>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</si>
  <si>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</si>
  <si>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</si>
  <si>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</si>
  <si>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</si>
  <si>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</si>
  <si>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</si>
  <si>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</si>
  <si>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</si>
  <si>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</si>
  <si>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</si>
  <si>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</si>
  <si>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</si>
  <si>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</si>
  <si>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</si>
  <si>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</si>
  <si>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</si>
  <si>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</si>
  <si>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</si>
  <si>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</si>
  <si>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</si>
  <si>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</si>
  <si>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</si>
  <si>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</si>
  <si>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</si>
  <si>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</si>
  <si>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</si>
  <si>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</si>
  <si>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</si>
  <si>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</si>
  <si>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</si>
  <si>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</si>
  <si>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</si>
  <si>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</si>
  <si>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</si>
  <si>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</si>
  <si>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</si>
  <si>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</si>
  <si>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</si>
  <si>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</si>
  <si>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</si>
  <si>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</si>
  <si>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</si>
  <si>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</si>
  <si>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</si>
  <si>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</si>
  <si>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</si>
  <si>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</si>
  <si>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</si>
  <si>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</si>
  <si>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</si>
  <si>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</si>
  <si>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</si>
  <si>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</si>
  <si>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</si>
  <si>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</si>
  <si>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</si>
  <si>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</si>
  <si>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</si>
  <si>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</si>
  <si>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</si>
  <si>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</si>
  <si>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</si>
  <si>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</si>
  <si>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</si>
  <si>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</si>
  <si>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</si>
  <si>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</si>
  <si>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</si>
  <si>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</si>
  <si>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</si>
  <si>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</si>
  <si>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</si>
  <si>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</si>
  <si>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</si>
  <si>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</si>
  <si>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</si>
  <si>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</si>
  <si>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</si>
  <si>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</si>
  <si>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</si>
  <si>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</si>
  <si>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</si>
  <si>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</si>
  <si>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</si>
  <si>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</si>
  <si>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</si>
  <si>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</si>
  <si>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</si>
  <si>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</si>
  <si>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</si>
  <si>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</si>
  <si>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</si>
  <si>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</si>
  <si>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</si>
  <si>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</si>
  <si>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</si>
  <si>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</si>
  <si>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</si>
  <si>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</si>
  <si>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</si>
  <si>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</si>
  <si>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</si>
  <si>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</si>
  <si>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</si>
  <si>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</si>
  <si>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</si>
  <si>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</si>
  <si>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</si>
  <si>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</si>
  <si>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</si>
  <si>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</si>
  <si>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</si>
  <si>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</si>
  <si>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</si>
  <si>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</si>
  <si>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</si>
  <si>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</si>
  <si>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</si>
  <si>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</si>
  <si>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</si>
  <si>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</si>
  <si>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</si>
  <si>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</si>
  <si>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</si>
  <si>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</si>
  <si>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</si>
  <si>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</si>
  <si>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</si>
  <si>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</si>
  <si>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</si>
  <si>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</si>
  <si>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</si>
  <si>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</si>
  <si>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</si>
  <si>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</si>
  <si>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</si>
  <si>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</si>
  <si>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</si>
  <si>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</si>
  <si>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</si>
  <si>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</si>
  <si>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</si>
  <si>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</si>
  <si>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</si>
  <si>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</si>
  <si>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</si>
  <si>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</si>
  <si>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</si>
  <si>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</si>
  <si>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</si>
  <si>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</si>
  <si>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</si>
  <si>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</si>
  <si>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</si>
  <si>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</si>
  <si>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</si>
  <si>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</si>
  <si>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</si>
  <si>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</si>
  <si>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</si>
  <si>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</si>
  <si>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</si>
  <si>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</si>
  <si>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</si>
  <si>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</si>
  <si>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</si>
  <si>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</si>
  <si>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</si>
  <si>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</si>
  <si>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</si>
  <si>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</si>
  <si>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</si>
  <si>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</si>
  <si>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</si>
  <si>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</si>
  <si>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</si>
  <si>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</si>
  <si>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</si>
  <si>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</si>
  <si>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</si>
  <si>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</si>
  <si>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</si>
  <si>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</si>
  <si>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</si>
  <si>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</si>
  <si>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</si>
  <si>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</si>
  <si>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</si>
  <si>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</si>
  <si>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</si>
  <si>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</si>
  <si>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</si>
  <si>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</si>
  <si>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</si>
  <si>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</si>
  <si>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</si>
  <si>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</si>
  <si>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</si>
  <si>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</si>
  <si>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</si>
  <si>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</si>
  <si>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</si>
  <si>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</si>
  <si>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</si>
  <si>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</si>
  <si>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</si>
  <si>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</si>
  <si>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</si>
  <si>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</si>
  <si>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</si>
  <si>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</si>
  <si>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</si>
  <si>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</si>
  <si>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</si>
  <si>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</si>
  <si>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</si>
  <si>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</si>
  <si>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</si>
  <si>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</si>
  <si>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</si>
  <si>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</si>
  <si>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</si>
  <si>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</si>
  <si>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</si>
  <si>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</si>
  <si>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</si>
  <si>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</si>
  <si>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</si>
  <si>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</si>
  <si>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</si>
  <si>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</si>
  <si>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</si>
  <si>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</si>
  <si>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</si>
  <si>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</si>
  <si>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</si>
  <si>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</si>
  <si>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</si>
  <si>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</si>
  <si>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</si>
  <si>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</si>
  <si>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</si>
  <si>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</si>
  <si>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</si>
  <si>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</si>
  <si>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</si>
  <si>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</si>
  <si>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</si>
  <si>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</si>
  <si>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</si>
  <si>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</si>
  <si>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</si>
  <si>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</si>
  <si>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</si>
  <si>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</si>
  <si>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</si>
  <si>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</si>
  <si>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</si>
  <si>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</si>
  <si>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</si>
  <si>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</si>
  <si>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</si>
  <si>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</si>
  <si>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</si>
  <si>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</si>
  <si>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</si>
  <si>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</si>
  <si>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</si>
  <si>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</si>
  <si>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</si>
  <si>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</si>
  <si>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</si>
  <si>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</si>
  <si>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</si>
  <si>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</si>
  <si>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</si>
  <si>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</si>
  <si>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</si>
  <si>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</si>
  <si>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</si>
  <si>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</si>
  <si>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</si>
  <si>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</si>
  <si>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</si>
  <si>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</si>
  <si>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</si>
  <si>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</si>
  <si>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</si>
  <si>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</si>
  <si>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</si>
  <si>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</si>
  <si>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</si>
  <si>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</si>
  <si>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</si>
  <si>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</si>
  <si>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</si>
  <si>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</si>
  <si>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</si>
  <si>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</si>
  <si>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</si>
  <si>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</si>
  <si>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</si>
  <si>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</si>
  <si>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</si>
  <si>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</si>
  <si>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</si>
  <si>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</si>
  <si>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</si>
  <si>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</si>
  <si>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</si>
  <si>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</si>
  <si>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</si>
  <si>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</si>
  <si>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</si>
  <si>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</si>
  <si>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</si>
  <si>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</si>
  <si>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</si>
  <si>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</si>
  <si>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</si>
  <si>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</si>
  <si>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</si>
  <si>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</si>
  <si>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</si>
  <si>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</si>
  <si>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</si>
  <si>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</si>
  <si>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</si>
  <si>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</si>
  <si>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</si>
  <si>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</si>
  <si>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</si>
  <si>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</si>
  <si>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</si>
  <si>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</si>
  <si>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</si>
  <si>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</si>
  <si>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</si>
  <si>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</si>
  <si>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</si>
  <si>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</si>
  <si>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</si>
  <si>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</si>
  <si>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</si>
  <si>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</si>
  <si>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</si>
  <si>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</si>
  <si>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</si>
  <si>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</si>
  <si>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</si>
  <si>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</si>
  <si>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</si>
  <si>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</si>
  <si>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</si>
  <si>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</si>
  <si>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</si>
  <si>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</si>
  <si>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</si>
  <si>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</si>
  <si>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</si>
  <si>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</si>
  <si>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</si>
  <si>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</si>
  <si>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</si>
  <si>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</si>
  <si>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</si>
  <si>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</si>
  <si>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</si>
  <si>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</si>
  <si>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</si>
  <si>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</si>
  <si>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</si>
  <si>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</si>
  <si>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</si>
  <si>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</si>
  <si>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</si>
  <si>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</si>
  <si>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</si>
  <si>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</si>
  <si>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</si>
  <si>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</si>
  <si>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</si>
  <si>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</si>
  <si>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</si>
  <si>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</si>
  <si>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</si>
  <si>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</si>
  <si>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</si>
  <si>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</si>
  <si>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</si>
  <si>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</si>
  <si>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</si>
  <si>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</si>
  <si>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</si>
  <si>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</si>
  <si>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</si>
  <si>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</si>
  <si>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</si>
  <si>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</si>
  <si>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</si>
  <si>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</si>
  <si>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</si>
  <si>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</si>
  <si>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</si>
  <si>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</si>
  <si>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</si>
  <si>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</si>
  <si>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</si>
  <si>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</si>
  <si>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</si>
  <si>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</si>
  <si>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</si>
  <si>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</si>
  <si>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</si>
  <si>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</si>
  <si>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</si>
  <si>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</si>
  <si>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</si>
  <si>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</si>
  <si>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</si>
  <si>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</si>
  <si>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</si>
  <si>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</si>
  <si>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</si>
  <si>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</si>
  <si>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</si>
  <si>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</si>
  <si>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</si>
  <si>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</si>
  <si>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</si>
  <si>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</si>
  <si>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</si>
  <si>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</si>
  <si>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</si>
  <si>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</si>
  <si>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</si>
  <si>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</si>
  <si>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</si>
  <si>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</si>
  <si>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</si>
  <si>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</si>
  <si>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</si>
  <si>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</si>
  <si>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</si>
  <si>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</si>
  <si>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</si>
  <si>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</si>
  <si>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</si>
  <si>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</si>
  <si>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</si>
  <si>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</si>
  <si>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</si>
  <si>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</si>
  <si>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</si>
  <si>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</si>
  <si>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</si>
  <si>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</si>
  <si>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</si>
  <si>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</si>
  <si>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</si>
  <si>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</si>
  <si>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</si>
  <si>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</si>
  <si>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</si>
  <si>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</si>
  <si>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</si>
  <si>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</si>
  <si>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</si>
  <si>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</si>
  <si>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</si>
  <si>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</si>
  <si>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</si>
  <si>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</si>
  <si>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</si>
  <si>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</si>
  <si>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</si>
  <si>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</si>
  <si>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</si>
  <si>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</si>
  <si>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</si>
  <si>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</si>
  <si>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</si>
  <si>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</si>
  <si>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</si>
  <si>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</si>
  <si>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</si>
  <si>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</si>
  <si>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</si>
  <si>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</si>
  <si>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</si>
  <si>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</si>
  <si>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</si>
  <si>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</si>
  <si>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</si>
  <si>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</si>
  <si>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</si>
  <si>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</si>
  <si>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</si>
  <si>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</si>
  <si>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</si>
  <si>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</si>
  <si>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</si>
  <si>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</si>
  <si>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</si>
  <si>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</si>
  <si>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</si>
  <si>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</si>
  <si>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</si>
  <si>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</si>
  <si>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</si>
  <si>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</si>
  <si>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</si>
  <si>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</si>
  <si>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</si>
  <si>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</si>
  <si>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</si>
  <si>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</si>
  <si>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</si>
  <si>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</si>
  <si>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</si>
  <si>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</si>
  <si>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</si>
  <si>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</si>
  <si>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</si>
  <si>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</si>
  <si>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</si>
  <si>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</si>
  <si>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</si>
  <si>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</si>
  <si>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</si>
  <si>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</si>
  <si>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</si>
  <si>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</si>
  <si>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</si>
  <si>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</si>
  <si>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</si>
  <si>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</si>
  <si>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</si>
  <si>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</si>
  <si>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</si>
  <si>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</si>
  <si>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</si>
  <si>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</si>
  <si>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</si>
  <si>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</si>
  <si>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</si>
  <si>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</si>
  <si>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</si>
  <si>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</si>
  <si>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</si>
  <si>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</si>
  <si>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</si>
  <si>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</si>
  <si>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</si>
  <si>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</si>
  <si>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</si>
  <si>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</si>
  <si>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</si>
  <si>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</si>
  <si>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</si>
  <si>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</si>
  <si>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</si>
  <si>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</si>
  <si>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</si>
  <si>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</si>
  <si>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</si>
  <si>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</si>
  <si>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</si>
  <si>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</si>
  <si>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</si>
  <si>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</si>
  <si>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</si>
  <si>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</si>
  <si>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</si>
  <si>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</si>
  <si>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</si>
  <si>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</si>
  <si>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</si>
  <si>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</si>
  <si>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</si>
  <si>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</si>
  <si>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</si>
  <si>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</si>
  <si>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</si>
  <si>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</si>
  <si>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</si>
  <si>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</si>
  <si>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</si>
  <si>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</si>
  <si>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</si>
  <si>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</si>
  <si>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</si>
  <si>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</si>
  <si>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</si>
  <si>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</si>
  <si>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</si>
  <si>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</si>
  <si>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</si>
  <si>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</si>
  <si>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</si>
  <si>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</si>
  <si>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</si>
  <si>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</si>
  <si>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</si>
  <si>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</si>
  <si>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</si>
  <si>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</si>
  <si>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</si>
  <si>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</si>
  <si>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</si>
  <si>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</si>
  <si>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</si>
  <si>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</si>
  <si>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</si>
  <si>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</si>
  <si>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</si>
  <si>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</si>
  <si>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</si>
  <si>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</si>
  <si>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</si>
  <si>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</si>
  <si>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</si>
  <si>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</si>
  <si>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</si>
  <si>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</si>
  <si>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</si>
  <si>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</si>
  <si>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</si>
  <si>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</si>
  <si>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</si>
  <si>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</si>
  <si>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</si>
  <si>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</si>
  <si>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</si>
  <si>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</si>
  <si>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</si>
  <si>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</si>
  <si>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</si>
  <si>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</si>
  <si>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</si>
  <si>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</si>
  <si>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</si>
  <si>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</si>
  <si>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</si>
  <si>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</si>
  <si>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</si>
  <si>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</si>
  <si>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</si>
  <si>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</si>
  <si>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</si>
  <si>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</si>
  <si>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</si>
  <si>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</si>
  <si>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</si>
  <si>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</si>
  <si>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</si>
  <si>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</si>
  <si>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</si>
  <si>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</si>
  <si>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</si>
  <si>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</si>
  <si>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</si>
  <si>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</si>
  <si>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</si>
  <si>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</si>
  <si>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</si>
  <si>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</si>
  <si>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</si>
  <si>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</si>
  <si>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</si>
  <si>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</si>
  <si>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</si>
  <si>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</si>
  <si>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</si>
  <si>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</si>
  <si>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</si>
  <si>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</si>
  <si>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</si>
  <si>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</si>
  <si>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</si>
  <si>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</si>
  <si>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</si>
  <si>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</si>
  <si>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</si>
  <si>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</si>
  <si>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</si>
  <si>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</si>
  <si>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</si>
  <si>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</si>
  <si>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</si>
  <si>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</si>
  <si>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</si>
  <si>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</si>
  <si>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</si>
  <si>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</si>
  <si>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</si>
  <si>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</si>
  <si>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</si>
  <si>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</si>
  <si>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</si>
  <si>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</si>
  <si>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</si>
  <si>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</si>
  <si>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</si>
  <si>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</si>
  <si>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</si>
  <si>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</si>
  <si>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</si>
  <si>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</si>
  <si>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</si>
  <si>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</si>
  <si>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</si>
  <si>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</si>
  <si>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</si>
  <si>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</si>
  <si>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</si>
  <si>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</si>
  <si>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</si>
  <si>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</si>
  <si>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</si>
  <si>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</si>
  <si>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</si>
  <si>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</si>
  <si>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</si>
  <si>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</si>
  <si>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</si>
  <si>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</si>
  <si>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</si>
  <si>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</si>
  <si>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</si>
  <si>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</si>
  <si>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</si>
  <si>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</si>
  <si>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</si>
  <si>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</si>
  <si>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</si>
  <si>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</si>
  <si>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</si>
  <si>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</si>
  <si>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</si>
  <si>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</si>
  <si>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</si>
  <si>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</si>
  <si>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</si>
  <si>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</si>
  <si>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</si>
  <si>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</si>
  <si>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</si>
  <si>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</si>
  <si>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</si>
  <si>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</si>
  <si>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</si>
  <si>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</si>
  <si>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</si>
  <si>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</si>
  <si>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</si>
  <si>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</si>
  <si>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</si>
  <si>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</si>
  <si>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</si>
  <si>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</si>
  <si>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</si>
  <si>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</si>
  <si>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</si>
  <si>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</si>
  <si>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</si>
  <si>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</si>
  <si>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</si>
  <si>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</si>
  <si>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</si>
  <si>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</si>
  <si>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</si>
  <si>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</si>
  <si>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</si>
  <si>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</si>
  <si>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</si>
  <si>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</si>
  <si>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</si>
  <si>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</si>
  <si>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</si>
  <si>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</si>
  <si>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</si>
  <si>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</si>
  <si>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</si>
  <si>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</si>
  <si>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</si>
  <si>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</si>
  <si>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</si>
  <si>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</si>
  <si>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</si>
  <si>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</si>
  <si>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</si>
  <si>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</si>
  <si>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</si>
  <si>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</si>
  <si>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</si>
  <si>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</si>
  <si>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</si>
  <si>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</si>
  <si>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</si>
  <si>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</si>
  <si>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</si>
  <si>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</si>
  <si>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</si>
  <si>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</si>
  <si>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</si>
  <si>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</si>
  <si>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</si>
  <si>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</si>
  <si>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</si>
  <si>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</si>
  <si>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</si>
  <si>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</si>
  <si>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</si>
  <si>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</si>
  <si>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</si>
  <si>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</si>
  <si>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</si>
  <si>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</si>
  <si>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</si>
  <si>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</si>
  <si>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</si>
  <si>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</si>
  <si>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</si>
  <si>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</si>
  <si>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</si>
  <si>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</si>
  <si>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</si>
  <si>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</si>
  <si>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</si>
  <si>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</si>
  <si>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</si>
  <si>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</si>
  <si>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</si>
  <si>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</si>
  <si>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</si>
  <si>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</si>
  <si>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</si>
  <si>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</si>
  <si>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</si>
  <si>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</si>
  <si>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</si>
  <si>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</si>
  <si>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</si>
  <si>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</si>
  <si>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</si>
  <si>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</si>
  <si>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</si>
  <si>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</si>
  <si>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</si>
  <si>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</si>
  <si>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</si>
  <si>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</si>
  <si>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</si>
  <si>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</si>
  <si>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</si>
  <si>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</si>
  <si>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</si>
  <si>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</si>
  <si>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</si>
  <si>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</si>
  <si>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</si>
  <si>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</si>
  <si>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</si>
  <si>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</si>
  <si>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</si>
  <si>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</si>
  <si>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</si>
  <si>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</si>
  <si>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</si>
  <si>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</si>
  <si>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</si>
  <si>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</si>
  <si>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</si>
  <si>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</si>
  <si>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</si>
  <si>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</si>
  <si>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</si>
  <si>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</si>
  <si>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</si>
  <si>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</si>
  <si>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</si>
  <si>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</si>
  <si>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</si>
  <si>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</si>
  <si>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</si>
  <si>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</si>
  <si>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</si>
  <si>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</si>
  <si>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</si>
  <si>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</si>
  <si>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</si>
  <si>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</si>
  <si>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</si>
  <si>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</si>
  <si>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</si>
  <si>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</si>
  <si>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</si>
  <si>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</si>
  <si>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</si>
  <si>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</si>
  <si>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</si>
  <si>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</si>
  <si>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</si>
  <si>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</si>
  <si>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</si>
  <si>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</si>
  <si>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</si>
  <si>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</si>
  <si>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</si>
  <si>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</si>
  <si>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</si>
  <si>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</si>
  <si>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</si>
  <si>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</si>
  <si>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</si>
  <si>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</si>
  <si>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</si>
  <si>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</si>
  <si>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</si>
  <si>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</si>
  <si>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</si>
  <si>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</si>
  <si>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</si>
  <si>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</si>
  <si>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</si>
  <si>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</si>
  <si>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</si>
  <si>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</si>
  <si>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</si>
  <si>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</si>
  <si>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</si>
  <si>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</si>
  <si>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</si>
  <si>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</si>
  <si>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</si>
  <si>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</si>
  <si>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</si>
  <si>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</si>
  <si>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</si>
  <si>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</si>
  <si>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</si>
  <si>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</si>
  <si>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</si>
  <si>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</si>
  <si>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</si>
  <si>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</si>
  <si>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</si>
  <si>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</si>
  <si>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</si>
  <si>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</si>
  <si>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</si>
  <si>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</si>
  <si>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</si>
  <si>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</si>
  <si>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</si>
  <si>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</si>
  <si>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</si>
  <si>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</si>
  <si>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</si>
  <si>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</si>
  <si>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</si>
  <si>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</si>
  <si>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</si>
  <si>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</si>
  <si>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</si>
  <si>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</si>
  <si>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</si>
  <si>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</si>
  <si>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</si>
  <si>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</si>
  <si>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</si>
  <si>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</si>
  <si>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</si>
  <si>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</si>
  <si>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</si>
  <si>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</si>
  <si>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</si>
  <si>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</si>
  <si>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</si>
  <si>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</si>
  <si>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</si>
  <si>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</si>
  <si>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</si>
  <si>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</si>
  <si>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</si>
  <si>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</si>
  <si>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</si>
  <si>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</si>
  <si>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</si>
  <si>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</si>
  <si>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</si>
  <si>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</si>
  <si>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</si>
  <si>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</si>
  <si>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</si>
  <si>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</si>
  <si>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</si>
  <si>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</si>
  <si>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</si>
  <si>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</si>
  <si>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</si>
  <si>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</si>
  <si>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</si>
  <si>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</si>
  <si>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</si>
  <si>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</si>
  <si>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</si>
  <si>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</si>
  <si>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</si>
  <si>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</si>
  <si>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</si>
  <si>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</si>
  <si>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</si>
  <si>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</si>
  <si>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</si>
  <si>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</si>
  <si>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</si>
  <si>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</si>
  <si>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</si>
  <si>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</si>
  <si>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</si>
  <si>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</si>
  <si>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</si>
  <si>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</si>
  <si>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</si>
  <si>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</si>
  <si>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</si>
  <si>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</si>
  <si>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</si>
  <si>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</si>
  <si>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</si>
  <si>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</si>
  <si>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</si>
  <si>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</si>
  <si>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</si>
  <si>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</si>
  <si>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</si>
  <si>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</si>
  <si>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</si>
  <si>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</si>
  <si>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</si>
  <si>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</si>
  <si>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</si>
  <si>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</si>
  <si>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</si>
  <si>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</si>
  <si>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</si>
  <si>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</si>
  <si>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</si>
  <si>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</si>
  <si>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</si>
  <si>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</si>
  <si>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</si>
  <si>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</si>
  <si>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</si>
  <si>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</si>
  <si>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</si>
  <si>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</si>
  <si>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</si>
  <si>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</si>
  <si>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</si>
  <si>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</si>
  <si>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</si>
  <si>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</si>
  <si>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</si>
  <si>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</si>
  <si>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</si>
  <si>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</si>
  <si>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</si>
  <si>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</si>
  <si>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</si>
  <si>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</si>
  <si>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</si>
  <si>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</si>
  <si>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</si>
  <si>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</si>
  <si>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</si>
  <si>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</si>
  <si>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</si>
  <si>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</si>
  <si>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</si>
  <si>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</si>
  <si>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</si>
  <si>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</si>
  <si>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</si>
  <si>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</si>
  <si>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</si>
  <si>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</si>
  <si>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</si>
  <si>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</si>
  <si>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</si>
  <si>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</si>
  <si>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</si>
  <si>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</si>
  <si>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</si>
  <si>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</si>
  <si>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</si>
  <si>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</si>
  <si>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</si>
  <si>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</si>
  <si>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</si>
  <si>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</si>
  <si>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</si>
  <si>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</si>
  <si>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</si>
  <si>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</si>
  <si>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</si>
  <si>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</si>
  <si>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</si>
  <si>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</si>
  <si>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</si>
  <si>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</si>
  <si>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</si>
  <si>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</si>
  <si>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</si>
  <si>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</si>
  <si>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</si>
  <si>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</si>
  <si>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</si>
  <si>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</si>
  <si>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</si>
  <si>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</si>
  <si>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</si>
  <si>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</si>
  <si>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</si>
  <si>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</si>
  <si>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</si>
  <si>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</si>
  <si>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</si>
  <si>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</si>
  <si>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</si>
  <si>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</si>
  <si>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</si>
  <si>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</si>
  <si>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</si>
  <si>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</si>
  <si>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</si>
  <si>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</si>
  <si>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</si>
  <si>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</si>
  <si>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</si>
  <si>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</si>
  <si>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</si>
  <si>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</si>
  <si>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</si>
  <si>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</si>
  <si>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</si>
  <si>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</si>
  <si>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</si>
  <si>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</si>
  <si>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</si>
  <si>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</si>
  <si>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</si>
  <si>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</si>
  <si>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</si>
  <si>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</si>
  <si>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</si>
  <si>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</si>
  <si>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</si>
  <si>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</si>
  <si>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</si>
  <si>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</si>
  <si>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</si>
  <si>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</si>
  <si>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</si>
  <si>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</si>
  <si>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</si>
  <si>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</si>
  <si>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</si>
  <si>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</si>
  <si>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</si>
  <si>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</si>
  <si>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</si>
  <si>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</si>
  <si>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</si>
  <si>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</si>
  <si>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</si>
  <si>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</si>
  <si>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</si>
  <si>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</si>
  <si>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</si>
  <si>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</si>
  <si>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</si>
  <si>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</si>
  <si>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</si>
  <si>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</si>
  <si>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</si>
  <si>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</si>
  <si>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</si>
  <si>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</si>
  <si>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</si>
  <si>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</si>
  <si>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</si>
  <si>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</si>
  <si>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</si>
  <si>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</si>
  <si>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</si>
  <si>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</si>
  <si>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</si>
  <si>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</si>
  <si>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</si>
  <si>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</si>
  <si>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</si>
  <si>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</si>
  <si>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</si>
  <si>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</si>
  <si>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</si>
  <si>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</si>
  <si>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</si>
  <si>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</si>
  <si>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</si>
  <si>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</si>
  <si>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</si>
  <si>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</si>
  <si>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</si>
  <si>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</si>
  <si>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</si>
  <si>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</si>
  <si>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</si>
  <si>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</si>
  <si>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</si>
  <si>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</si>
  <si>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</si>
  <si>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</si>
  <si>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</si>
  <si>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</si>
  <si>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</si>
  <si>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</si>
  <si>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</si>
  <si>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</si>
  <si>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</si>
  <si>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</si>
  <si>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</si>
  <si>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</si>
  <si>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</si>
  <si>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</si>
  <si>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</si>
  <si>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</si>
  <si>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</si>
  <si>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</si>
  <si>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</si>
  <si>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</si>
  <si>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</si>
  <si>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</si>
  <si>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</si>
  <si>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</si>
  <si>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</si>
  <si>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</si>
  <si>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</si>
  <si>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</si>
  <si>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</si>
  <si>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</si>
  <si>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</si>
  <si>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</si>
  <si>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</si>
  <si>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</si>
  <si>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</si>
  <si>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</si>
  <si>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</si>
  <si>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</si>
  <si>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</si>
  <si>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</si>
  <si>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</si>
  <si>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</si>
  <si>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</si>
  <si>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</si>
  <si>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</si>
  <si>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</si>
  <si>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</si>
  <si>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</si>
  <si>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</si>
  <si>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</si>
  <si>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</si>
  <si>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</si>
  <si>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</si>
  <si>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</si>
  <si>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</si>
  <si>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</si>
  <si>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</si>
  <si>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</si>
  <si>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</si>
  <si>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</si>
  <si>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</si>
  <si>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</si>
  <si>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</si>
  <si>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</si>
  <si>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</si>
  <si>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</si>
  <si>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</si>
  <si>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</si>
  <si>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</si>
  <si>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</si>
  <si>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</si>
  <si>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</si>
  <si>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</si>
  <si>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</si>
  <si>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</si>
  <si>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</si>
  <si>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</si>
  <si>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</si>
  <si>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</si>
  <si>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</si>
  <si>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</si>
  <si>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</si>
  <si>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</si>
  <si>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</si>
  <si>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</si>
  <si>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</si>
  <si>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</si>
  <si>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</si>
  <si>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</si>
  <si>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</si>
  <si>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</si>
  <si>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</si>
  <si>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</si>
  <si>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</si>
  <si>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</si>
  <si>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</si>
  <si>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</si>
  <si>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</si>
  <si>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</si>
  <si>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</si>
  <si>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</si>
  <si>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</si>
  <si>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</si>
  <si>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</si>
  <si>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</si>
  <si>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</si>
  <si>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</si>
  <si>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</si>
  <si>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</si>
  <si>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</si>
  <si>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</si>
  <si>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</si>
  <si>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</si>
  <si>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</si>
  <si>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</si>
  <si>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</si>
  <si>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</si>
  <si>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</si>
  <si>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</si>
  <si>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</si>
  <si>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</si>
  <si>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</si>
  <si>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</si>
  <si>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</si>
  <si>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</si>
  <si>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</si>
  <si>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</si>
  <si>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</si>
  <si>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</si>
  <si>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</si>
  <si>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</si>
  <si>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</si>
  <si>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</si>
  <si>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</si>
  <si>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</si>
  <si>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</si>
  <si>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</si>
  <si>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</si>
  <si>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</si>
  <si>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</si>
  <si>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</si>
  <si>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</si>
  <si>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</si>
  <si>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</si>
  <si>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</si>
  <si>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</si>
  <si>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</si>
  <si>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</si>
  <si>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</si>
  <si>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</si>
  <si>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</si>
  <si>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</si>
  <si>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</si>
  <si>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</si>
  <si>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</si>
  <si>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</si>
  <si>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</si>
  <si>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</si>
  <si>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</si>
  <si>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</si>
  <si>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</si>
  <si>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</si>
  <si>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</si>
  <si>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</si>
  <si>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</si>
  <si>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</si>
  <si>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</si>
  <si>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</si>
  <si>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</si>
  <si>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</si>
  <si>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</si>
  <si>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</si>
  <si>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</si>
  <si>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</si>
  <si>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</si>
  <si>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</si>
  <si>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</si>
  <si>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</si>
  <si>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</si>
  <si>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</si>
  <si>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</si>
  <si>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</si>
  <si>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</si>
  <si>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</si>
  <si>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</si>
  <si>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</si>
  <si>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</si>
  <si>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</si>
  <si>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</si>
  <si>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</si>
  <si>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</si>
  <si>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</si>
  <si>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</si>
  <si>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</si>
  <si>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</si>
  <si>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</si>
  <si>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</si>
  <si>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</si>
  <si>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</si>
  <si>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</si>
  <si>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</si>
  <si>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</si>
  <si>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</si>
  <si>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</si>
  <si>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</si>
  <si>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</si>
  <si>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</si>
  <si>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</si>
  <si>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</si>
  <si>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</si>
  <si>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</si>
  <si>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</si>
  <si>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</si>
  <si>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</si>
  <si>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</si>
  <si>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</si>
  <si>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</si>
  <si>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</si>
  <si>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</si>
  <si>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</si>
  <si>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</si>
  <si>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</si>
  <si>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</si>
  <si>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</si>
  <si>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</si>
  <si>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</si>
  <si>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</si>
  <si>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</si>
  <si>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</si>
  <si>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</si>
  <si>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</si>
  <si>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</si>
  <si>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</si>
  <si>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</si>
  <si>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</si>
  <si>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</si>
  <si>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</si>
  <si>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</si>
  <si>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</si>
  <si>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</si>
  <si>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</si>
  <si>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</si>
  <si>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</si>
  <si>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</si>
  <si>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</si>
  <si>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</si>
  <si>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</si>
  <si>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</si>
  <si>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</si>
  <si>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</si>
  <si>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</si>
  <si>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</si>
  <si>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</si>
  <si>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</si>
  <si>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</si>
  <si>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</si>
  <si>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</si>
  <si>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</si>
  <si>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</si>
  <si>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</si>
  <si>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</si>
  <si>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</si>
  <si>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</si>
  <si>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</si>
  <si>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</si>
  <si>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</si>
  <si>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</si>
  <si>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</si>
  <si>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</si>
  <si>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</si>
  <si>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</si>
  <si>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</si>
  <si>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</si>
  <si>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</si>
  <si>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</si>
  <si>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</si>
  <si>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</si>
  <si>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</si>
  <si>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</si>
  <si>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</si>
  <si>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</si>
  <si>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</si>
  <si>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</si>
  <si>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</si>
  <si>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</si>
  <si>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</si>
  <si>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</si>
  <si>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</si>
  <si>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</si>
  <si>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</si>
  <si>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</si>
  <si>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</si>
  <si>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</si>
  <si>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</si>
  <si>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</si>
  <si>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</si>
  <si>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</si>
  <si>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</si>
  <si>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</si>
  <si>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</si>
  <si>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</si>
  <si>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</si>
  <si>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</si>
  <si>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</si>
  <si>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</si>
  <si>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</si>
  <si>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</si>
  <si>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</si>
  <si>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</si>
  <si>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</si>
  <si>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</si>
  <si>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</si>
  <si>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</si>
  <si>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</si>
  <si>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</si>
  <si>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</si>
  <si>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</si>
  <si>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</si>
  <si>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</si>
  <si>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</si>
  <si>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</si>
  <si>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</si>
  <si>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</si>
  <si>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</si>
  <si>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</si>
  <si>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</si>
  <si>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</si>
  <si>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</si>
  <si>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</si>
  <si>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</si>
  <si>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</si>
  <si>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</si>
  <si>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</si>
  <si>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</si>
  <si>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</si>
  <si>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</si>
  <si>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</si>
  <si>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</si>
  <si>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</si>
  <si>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</si>
  <si>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</si>
  <si>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</si>
  <si>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</si>
  <si>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</si>
  <si>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</si>
  <si>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</si>
  <si>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</si>
  <si>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</si>
  <si>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</si>
  <si>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</si>
  <si>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</si>
  <si>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</si>
  <si>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</si>
  <si>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</si>
  <si>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</si>
  <si>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</si>
  <si>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</si>
  <si>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</si>
  <si>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</si>
  <si>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</si>
  <si>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</si>
  <si>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</si>
  <si>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</si>
  <si>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</si>
  <si>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</si>
  <si>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</si>
  <si>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</si>
  <si>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</si>
  <si>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</si>
  <si>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</si>
  <si>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</si>
  <si>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</si>
  <si>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</si>
  <si>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</si>
  <si>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</si>
  <si>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</si>
  <si>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</si>
  <si>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</si>
  <si>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</si>
  <si>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</si>
  <si>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</si>
  <si>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</si>
  <si>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</si>
  <si>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</si>
  <si>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</si>
  <si>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</si>
  <si>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</si>
  <si>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</si>
  <si>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</si>
  <si>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</si>
  <si>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</si>
  <si>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</si>
  <si>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</si>
  <si>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</si>
  <si>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</si>
  <si>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</si>
  <si>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</si>
  <si>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</si>
  <si>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</si>
  <si>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</si>
  <si>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</si>
  <si>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</si>
  <si>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</si>
  <si>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</si>
  <si>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</si>
  <si>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</si>
  <si>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</si>
  <si>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</si>
  <si>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</si>
  <si>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</si>
  <si>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</si>
  <si>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</si>
  <si>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</si>
  <si>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</si>
  <si>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</si>
  <si>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</si>
  <si>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</si>
  <si>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</si>
  <si>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</si>
  <si>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</si>
  <si>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</si>
  <si>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</si>
  <si>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</si>
  <si>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</si>
  <si>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</si>
  <si>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</si>
  <si>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</si>
  <si>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</si>
  <si>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</si>
  <si>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</si>
  <si>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</si>
  <si>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</si>
  <si>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</si>
  <si>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</si>
  <si>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</si>
  <si>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</si>
  <si>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</si>
  <si>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</si>
  <si>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</si>
  <si>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</si>
  <si>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</si>
  <si>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</si>
  <si>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</si>
  <si>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</si>
  <si>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</si>
  <si>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</si>
  <si>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</si>
  <si>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</si>
  <si>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</si>
  <si>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</si>
  <si>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</si>
  <si>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</si>
  <si>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</si>
  <si>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</si>
  <si>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</si>
  <si>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</si>
  <si>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</si>
  <si>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</si>
  <si>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</si>
  <si>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</si>
  <si>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</si>
  <si>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</si>
  <si>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</si>
  <si>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</si>
  <si>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</si>
  <si>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</si>
  <si>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</si>
  <si>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</si>
  <si>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</si>
  <si>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</si>
  <si>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</si>
  <si>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</si>
  <si>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</si>
  <si>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</si>
  <si>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</si>
  <si>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</si>
  <si>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</si>
  <si>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</si>
  <si>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</si>
  <si>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</si>
  <si>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</si>
  <si>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</si>
  <si>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</si>
  <si>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</si>
  <si>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</si>
  <si>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</si>
  <si>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</si>
  <si>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</si>
  <si>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</si>
  <si>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</si>
  <si>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</si>
  <si>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</si>
  <si>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</si>
  <si>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</si>
  <si>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</si>
  <si>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</si>
  <si>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</si>
  <si>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</si>
  <si>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</si>
  <si>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</si>
  <si>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</si>
  <si>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</si>
  <si>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</si>
  <si>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</si>
  <si>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</si>
  <si>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</si>
  <si>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</si>
  <si>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</si>
  <si>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</si>
  <si>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</si>
  <si>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</si>
  <si>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</si>
  <si>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</si>
  <si>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</si>
  <si>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</si>
  <si>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</si>
  <si>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</si>
  <si>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</si>
  <si>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</si>
  <si>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</si>
  <si>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</si>
  <si>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</si>
  <si>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</si>
  <si>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</si>
  <si>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</si>
  <si>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</si>
  <si>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</si>
  <si>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</si>
  <si>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</si>
  <si>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</si>
  <si>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</si>
  <si>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</si>
  <si>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</si>
  <si>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</si>
  <si>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</si>
  <si>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</si>
  <si>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</si>
  <si>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</si>
  <si>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</si>
  <si>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</si>
  <si>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</si>
  <si>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</si>
  <si>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</si>
  <si>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</si>
  <si>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</si>
  <si>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</si>
  <si>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</si>
  <si>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</si>
  <si>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</si>
  <si>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</si>
  <si>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</si>
  <si>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</si>
  <si>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</si>
  <si>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</si>
  <si>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</si>
  <si>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</si>
  <si>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</si>
  <si>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</si>
  <si>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</si>
  <si>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</si>
  <si>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</si>
  <si>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</si>
  <si>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</si>
  <si>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</si>
  <si>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</si>
  <si>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</si>
  <si>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</si>
  <si>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</si>
  <si>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</si>
  <si>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</si>
  <si>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</si>
  <si>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</si>
  <si>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</si>
  <si>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</si>
  <si>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</si>
  <si>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</si>
  <si>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</si>
  <si>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</si>
  <si>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</si>
  <si>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</si>
  <si>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</si>
  <si>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</si>
  <si>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</si>
  <si>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</si>
  <si>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</si>
  <si>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</si>
  <si>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</si>
  <si>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</si>
  <si>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</si>
  <si>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</si>
  <si>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</si>
  <si>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</si>
  <si>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</si>
  <si>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</si>
  <si>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</si>
  <si>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</si>
  <si>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</si>
  <si>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</si>
  <si>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</si>
  <si>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</si>
  <si>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</si>
  <si>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</si>
  <si>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</si>
  <si>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</si>
  <si>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</si>
  <si>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</si>
  <si>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</si>
  <si>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</si>
  <si>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</si>
  <si>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</si>
  <si>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</si>
  <si>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</si>
  <si>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</si>
  <si>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</si>
  <si>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</si>
  <si>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</si>
  <si>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</si>
  <si>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</si>
  <si>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</si>
  <si>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</si>
  <si>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</si>
  <si>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</si>
  <si>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</si>
  <si>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</si>
  <si>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</si>
  <si>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</si>
  <si>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</si>
  <si>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</si>
  <si>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</si>
  <si>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</si>
  <si>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</si>
  <si>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</si>
  <si>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</si>
  <si>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</si>
  <si>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</si>
  <si>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</si>
  <si>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</si>
  <si>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</si>
  <si>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</si>
  <si>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</si>
  <si>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</si>
  <si>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</si>
  <si>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</si>
  <si>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</si>
  <si>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</si>
  <si>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</si>
  <si>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</si>
  <si>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</si>
  <si>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</si>
  <si>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</si>
  <si>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</si>
  <si>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</si>
  <si>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</si>
  <si>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</si>
  <si>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</si>
  <si>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</si>
  <si>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</si>
  <si>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</si>
  <si>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</si>
  <si>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</si>
  <si>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</si>
  <si>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</si>
  <si>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</si>
  <si>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</si>
  <si>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</si>
  <si>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</si>
  <si>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</si>
  <si>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</si>
  <si>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</si>
  <si>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</si>
  <si>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</si>
  <si>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</si>
  <si>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</si>
  <si>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</si>
  <si>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</si>
  <si>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</si>
  <si>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</si>
  <si>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</si>
  <si>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</si>
  <si>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</si>
  <si>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</si>
  <si>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</si>
  <si>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</si>
  <si>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</si>
  <si>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</si>
  <si>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</si>
  <si>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</si>
  <si>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</si>
  <si>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</si>
  <si>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</si>
  <si>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</si>
  <si>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</si>
  <si>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</si>
  <si>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</si>
  <si>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</si>
  <si>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</si>
  <si>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</si>
  <si>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</si>
  <si>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</si>
  <si>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</si>
  <si>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</si>
  <si>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</si>
  <si>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</si>
  <si>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</si>
  <si>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</si>
  <si>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</si>
  <si>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</si>
  <si>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</si>
  <si>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</si>
  <si>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</si>
  <si>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</si>
  <si>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</si>
  <si>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</si>
  <si>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</si>
  <si>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</si>
  <si>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</si>
  <si>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</si>
  <si>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</si>
  <si>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</si>
  <si>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</si>
  <si>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</si>
  <si>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</si>
  <si>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</si>
  <si>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</si>
  <si>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</si>
  <si>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</si>
  <si>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</si>
  <si>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</si>
  <si>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</si>
  <si>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</si>
  <si>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</si>
  <si>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</si>
  <si>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</si>
  <si>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</si>
  <si>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</si>
  <si>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</si>
  <si>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</si>
  <si>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</si>
  <si>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</si>
  <si>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</si>
  <si>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</si>
  <si>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</si>
  <si>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</si>
  <si>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</si>
  <si>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</si>
  <si>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</si>
  <si>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</si>
  <si>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</si>
  <si>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</si>
  <si>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</si>
  <si>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</si>
  <si>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</si>
  <si>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</si>
  <si>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</si>
  <si>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</si>
  <si>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</si>
  <si>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</si>
  <si>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</si>
  <si>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</si>
  <si>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</si>
  <si>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</si>
  <si>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</si>
  <si>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</si>
  <si>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</si>
  <si>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</si>
  <si>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</si>
  <si>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</si>
  <si>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</si>
  <si>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</si>
  <si>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</si>
  <si>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</si>
  <si>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</si>
  <si>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</si>
  <si>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</si>
  <si>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</si>
  <si>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</si>
  <si>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</si>
  <si>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</si>
  <si>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</si>
  <si>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</si>
  <si>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</si>
  <si>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</si>
  <si>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</si>
  <si>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</si>
  <si>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</si>
  <si>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</si>
  <si>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</si>
  <si>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</si>
  <si>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</si>
  <si>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</si>
  <si>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</si>
  <si>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</si>
  <si>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</si>
  <si>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</si>
  <si>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</si>
  <si>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</si>
  <si>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</si>
  <si>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</si>
  <si>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</si>
  <si>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</si>
  <si>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</si>
  <si>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</si>
  <si>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</si>
  <si>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</si>
  <si>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</si>
  <si>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</si>
  <si>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</si>
  <si>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</si>
  <si>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</si>
  <si>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</si>
  <si>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</si>
  <si>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</si>
  <si>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</si>
  <si>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</si>
  <si>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</si>
  <si>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</si>
  <si>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</si>
  <si>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</si>
  <si>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</si>
  <si>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</si>
  <si>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</si>
  <si>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</si>
  <si>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</si>
  <si>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</si>
  <si>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</si>
  <si>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</si>
  <si>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</si>
  <si>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</si>
  <si>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</si>
  <si>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</si>
  <si>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</si>
  <si>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</si>
  <si>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</si>
  <si>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</si>
  <si>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</si>
  <si>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</si>
  <si>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</si>
  <si>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</si>
  <si>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</si>
  <si>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</si>
  <si>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</si>
  <si>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</si>
  <si>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</si>
  <si>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</si>
  <si>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</si>
  <si>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</si>
  <si>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</si>
  <si>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</si>
  <si>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</si>
  <si>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</si>
  <si>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</si>
  <si>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</si>
  <si>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</si>
  <si>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</si>
  <si>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</si>
  <si>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</si>
  <si>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</si>
  <si>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</si>
  <si>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</si>
  <si>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</si>
  <si>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</si>
  <si>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</si>
  <si>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</si>
  <si>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</si>
  <si>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</si>
  <si>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</si>
  <si>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</si>
  <si>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</si>
  <si>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</si>
  <si>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</si>
  <si>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</si>
  <si>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</si>
  <si>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</si>
  <si>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</si>
  <si>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</si>
  <si>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</si>
  <si>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</si>
  <si>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</si>
  <si>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</si>
  <si>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</si>
  <si>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</si>
  <si>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</si>
  <si>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</si>
  <si>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</si>
  <si>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</si>
  <si>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</si>
  <si>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</si>
  <si>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</si>
  <si>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</si>
  <si>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</si>
  <si>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</si>
  <si>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</si>
  <si>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</si>
  <si>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</si>
  <si>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</si>
  <si>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</si>
  <si>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</si>
  <si>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</si>
  <si>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</si>
  <si>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</si>
  <si>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</si>
  <si>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</si>
  <si>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</si>
  <si>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</si>
  <si>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</si>
  <si>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</si>
  <si>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</si>
  <si>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</si>
  <si>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</si>
  <si>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</si>
  <si>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</si>
  <si>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</si>
  <si>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</si>
  <si>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</si>
  <si>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</si>
  <si>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</si>
  <si>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</si>
  <si>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</si>
  <si>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</si>
  <si>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</si>
  <si>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</si>
  <si>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</si>
  <si>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</si>
  <si>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</si>
  <si>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</si>
  <si>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</si>
  <si>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</si>
  <si>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</si>
  <si>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</si>
  <si>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</si>
  <si>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</si>
  <si>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</si>
  <si>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</si>
  <si>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</si>
  <si>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</si>
  <si>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</si>
  <si>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</si>
  <si>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</si>
  <si>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</si>
  <si>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</si>
  <si>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</si>
  <si>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</si>
  <si>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</si>
  <si>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</si>
  <si>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</si>
  <si>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</si>
  <si>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</si>
  <si>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</si>
  <si>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</si>
  <si>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</si>
  <si>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</si>
  <si>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</si>
  <si>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</si>
  <si>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</si>
  <si>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</si>
  <si>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</si>
  <si>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</si>
  <si>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</si>
  <si>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</si>
  <si>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</si>
  <si>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</si>
  <si>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</si>
  <si>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</si>
  <si>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</si>
  <si>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</si>
  <si>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</si>
  <si>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</si>
  <si>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</si>
  <si>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</si>
  <si>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</si>
  <si>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</si>
  <si>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</si>
  <si>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</si>
  <si>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</si>
  <si>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</si>
  <si>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</si>
  <si>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</si>
  <si>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</si>
  <si>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</si>
  <si>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</si>
  <si>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</si>
  <si>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</si>
  <si>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</si>
  <si>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</si>
  <si>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</si>
  <si>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</si>
  <si>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</si>
  <si>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</si>
  <si>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</si>
  <si>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</si>
  <si>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</si>
  <si>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</si>
  <si>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</si>
  <si>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</si>
  <si>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</si>
  <si>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</si>
  <si>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</si>
  <si>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</si>
  <si>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</si>
  <si>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</si>
  <si>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</si>
  <si>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</si>
  <si>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</si>
  <si>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</si>
  <si>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</si>
  <si>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</si>
  <si>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</si>
  <si>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</si>
  <si>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</si>
  <si>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</si>
  <si>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</si>
  <si>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</si>
  <si>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</si>
  <si>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</si>
  <si>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</si>
  <si>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</si>
  <si>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</si>
  <si>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</si>
  <si>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</si>
  <si>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</si>
  <si>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</si>
  <si>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</si>
  <si>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</si>
  <si>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</si>
  <si>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</si>
  <si>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</si>
  <si>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</si>
  <si>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</si>
  <si>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</si>
  <si>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</si>
  <si>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</si>
  <si>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</si>
  <si>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</si>
  <si>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</si>
  <si>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</si>
  <si>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</si>
  <si>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</si>
  <si>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</si>
  <si>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</si>
  <si>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</si>
  <si>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</si>
  <si>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</si>
  <si>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</si>
  <si>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</si>
  <si>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</si>
  <si>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</si>
  <si>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</si>
  <si>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</si>
  <si>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</si>
  <si>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</si>
  <si>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</si>
  <si>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</si>
  <si>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</si>
  <si>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</si>
  <si>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</si>
  <si>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</si>
  <si>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</si>
  <si>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</si>
  <si>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</si>
  <si>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</si>
  <si>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</si>
  <si>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</si>
  <si>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</si>
  <si>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</si>
  <si>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</si>
  <si>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</si>
  <si>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</si>
  <si>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</si>
  <si>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</si>
  <si>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</si>
  <si>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</si>
  <si>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</si>
  <si>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</si>
  <si>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</si>
  <si>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</si>
  <si>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</si>
  <si>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</si>
  <si>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</si>
  <si>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</si>
  <si>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</si>
  <si>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</si>
  <si>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</si>
  <si>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</si>
  <si>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</si>
  <si>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</si>
  <si>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</si>
  <si>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</si>
  <si>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</si>
  <si>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</si>
  <si>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</si>
  <si>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</si>
  <si>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</si>
  <si>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</si>
  <si>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</si>
  <si>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</si>
  <si>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</si>
  <si>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</si>
  <si>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</si>
  <si>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</si>
  <si>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</si>
  <si>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</si>
  <si>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</si>
  <si>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</si>
  <si>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</si>
  <si>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</si>
  <si>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</si>
  <si>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</si>
  <si>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</si>
  <si>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</si>
  <si>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</si>
  <si>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</si>
  <si>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</si>
  <si>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</si>
  <si>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</si>
  <si>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</si>
  <si>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</si>
  <si>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</si>
  <si>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</si>
  <si>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</si>
  <si>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</si>
  <si>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</si>
  <si>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</si>
  <si>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</si>
  <si>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</si>
  <si>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</si>
  <si>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</si>
  <si>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</si>
  <si>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</si>
  <si>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</si>
  <si>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</si>
  <si>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</si>
  <si>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</si>
  <si>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</si>
  <si>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</si>
  <si>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</si>
  <si>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</si>
  <si>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</si>
  <si>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</si>
  <si>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</si>
  <si>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</si>
  <si>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</si>
  <si>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</si>
  <si>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</si>
  <si>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</si>
  <si>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</si>
  <si>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</si>
  <si>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</si>
  <si>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</si>
  <si>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</si>
  <si>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</si>
  <si>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</si>
  <si>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</si>
  <si>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</si>
  <si>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</si>
  <si>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</si>
  <si>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</si>
  <si>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</si>
  <si>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</si>
  <si>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</si>
  <si>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</si>
  <si>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</si>
  <si>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</si>
  <si>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</si>
  <si>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</si>
  <si>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</si>
  <si>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</si>
  <si>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</si>
  <si>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</si>
  <si>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</si>
  <si>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</si>
  <si>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</si>
  <si>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</si>
  <si>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</si>
  <si>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</si>
  <si>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</si>
  <si>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</si>
  <si>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</si>
  <si>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</si>
  <si>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</si>
  <si>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</si>
  <si>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</si>
  <si>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</si>
  <si>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</si>
  <si>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</si>
  <si>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</si>
  <si>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</si>
  <si>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</si>
  <si>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</si>
  <si>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</si>
  <si>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</si>
  <si>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</si>
  <si>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</si>
  <si>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</si>
  <si>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</si>
  <si>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</si>
  <si>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</si>
  <si>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</si>
  <si>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</si>
  <si>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</si>
  <si>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</si>
  <si>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</si>
  <si>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</si>
  <si>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</si>
  <si>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</si>
  <si>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</si>
  <si>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</si>
  <si>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</si>
  <si>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</si>
  <si>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</si>
  <si>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</si>
  <si>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</si>
  <si>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</si>
  <si>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</si>
  <si>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</si>
  <si>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</si>
  <si>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</si>
  <si>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</si>
  <si>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</si>
  <si>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</si>
  <si>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</si>
  <si>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</si>
  <si>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</si>
  <si>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</si>
  <si>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</si>
  <si>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</si>
  <si>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</si>
  <si>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</si>
  <si>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</si>
  <si>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</si>
  <si>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</si>
  <si>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</si>
  <si>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</si>
  <si>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</si>
  <si>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</si>
  <si>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</si>
  <si>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</si>
  <si>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</si>
  <si>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</si>
  <si>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</si>
  <si>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</si>
  <si>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</si>
  <si>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</si>
  <si>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</si>
  <si>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</si>
  <si>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</si>
  <si>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</si>
  <si>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</si>
  <si>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</si>
  <si>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</si>
  <si>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</si>
  <si>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</si>
  <si>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</si>
  <si>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</si>
  <si>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</si>
  <si>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</si>
  <si>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</si>
  <si>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</si>
  <si>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</si>
  <si>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</si>
  <si>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</si>
  <si>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</si>
  <si>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</si>
  <si>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</si>
  <si>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</si>
  <si>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</si>
  <si>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</si>
  <si>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</si>
  <si>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</si>
  <si>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</si>
  <si>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</si>
  <si>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</si>
  <si>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</si>
  <si>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</si>
  <si>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</si>
  <si>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</si>
  <si>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</si>
  <si>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</si>
  <si>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</si>
  <si>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</si>
  <si>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</si>
  <si>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</si>
  <si>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</si>
  <si>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</si>
  <si>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</si>
  <si>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</si>
  <si>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</si>
  <si>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</si>
  <si>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</si>
  <si>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</si>
  <si>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</si>
  <si>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</si>
  <si>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</si>
  <si>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</si>
  <si>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</si>
  <si>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</si>
  <si>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</si>
  <si>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</si>
  <si>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</si>
  <si>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</si>
  <si>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</si>
  <si>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</si>
  <si>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</si>
  <si>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</si>
  <si>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</si>
  <si>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</si>
  <si>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</si>
  <si>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</si>
  <si>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</si>
  <si>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</si>
  <si>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</si>
  <si>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</si>
  <si>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</si>
  <si>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</si>
  <si>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</si>
  <si>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</si>
  <si>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</si>
  <si>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</si>
  <si>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</si>
  <si>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</si>
  <si>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</si>
  <si>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</si>
  <si>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</si>
  <si>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</si>
  <si>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</si>
  <si>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</si>
  <si>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</si>
  <si>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</si>
  <si>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</si>
  <si>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</si>
  <si>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</si>
  <si>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</si>
  <si>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</si>
  <si>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</si>
  <si>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</si>
  <si>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</si>
  <si>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</si>
  <si>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</si>
  <si>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</si>
  <si>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</si>
  <si>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</si>
  <si>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</si>
  <si>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</si>
  <si>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</si>
  <si>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</si>
  <si>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</si>
  <si>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</si>
  <si>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</si>
  <si>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</si>
  <si>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</si>
  <si>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</si>
  <si>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</si>
  <si>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</si>
  <si>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</si>
  <si>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</si>
  <si>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</si>
  <si>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</si>
  <si>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</si>
  <si>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</si>
  <si>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</si>
  <si>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</si>
  <si>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</si>
  <si>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</si>
  <si>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</si>
  <si>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</si>
  <si>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</si>
  <si>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</si>
  <si>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</si>
  <si>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</si>
  <si>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</si>
  <si>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</si>
  <si>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</si>
  <si>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</si>
  <si>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</si>
  <si>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</si>
  <si>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</si>
  <si>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</si>
  <si>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</si>
  <si>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</si>
  <si>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</si>
  <si>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</si>
  <si>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</si>
  <si>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</si>
  <si>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</si>
  <si>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</si>
  <si>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</si>
  <si>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</si>
  <si>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</si>
  <si>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</si>
  <si>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</si>
  <si>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</si>
  <si>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</si>
  <si>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</si>
  <si>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</si>
  <si>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</si>
  <si>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</si>
  <si>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</si>
  <si>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</si>
  <si>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</si>
  <si>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</si>
  <si>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</si>
  <si>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</si>
  <si>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</si>
  <si>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</si>
  <si>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</si>
  <si>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</si>
  <si>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</si>
  <si>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</si>
  <si>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</si>
  <si>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</si>
  <si>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</si>
  <si>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</si>
  <si>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</si>
  <si>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</si>
  <si>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</si>
  <si>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</si>
  <si>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</si>
  <si>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</si>
  <si>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</si>
  <si>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</si>
  <si>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</si>
  <si>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</si>
  <si>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</si>
  <si>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</si>
  <si>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</si>
  <si>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</si>
  <si>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</si>
  <si>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</si>
  <si>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</si>
  <si>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</si>
  <si>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</si>
  <si>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</si>
  <si>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</si>
  <si>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</si>
  <si>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</si>
  <si>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</si>
  <si>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</si>
  <si>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</si>
  <si>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</si>
  <si>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</si>
  <si>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</si>
  <si>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</si>
  <si>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</si>
  <si>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</si>
  <si>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</si>
  <si>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</si>
  <si>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</si>
  <si>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</si>
  <si>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</si>
  <si>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</si>
  <si>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</si>
  <si>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</si>
  <si>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</si>
  <si>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</si>
  <si>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</si>
  <si>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</si>
  <si>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</si>
  <si>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</si>
  <si>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</si>
  <si>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</si>
  <si>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</si>
  <si>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</si>
  <si>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</si>
  <si>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</si>
  <si>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</si>
  <si>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</si>
  <si>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</si>
  <si>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</si>
  <si>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</si>
  <si>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</si>
  <si>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</si>
  <si>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</si>
  <si>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</si>
  <si>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</si>
  <si>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</si>
  <si>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</si>
  <si>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</si>
  <si>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</si>
  <si>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</si>
  <si>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</si>
  <si>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</si>
  <si>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</si>
  <si>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</si>
  <si>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</si>
  <si>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</si>
  <si>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</si>
  <si>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</si>
  <si>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</si>
  <si>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</si>
  <si>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</si>
  <si>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</si>
  <si>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</si>
  <si>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</si>
  <si>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</si>
  <si>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</si>
  <si>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</si>
  <si>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</si>
  <si>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</si>
  <si>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</si>
  <si>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</si>
  <si>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</si>
  <si>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</si>
  <si>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</si>
  <si>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</si>
  <si>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</si>
  <si>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</si>
  <si>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</si>
  <si>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</si>
  <si>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</si>
  <si>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</si>
  <si>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</si>
  <si>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</si>
  <si>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</si>
  <si>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</si>
  <si>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</si>
  <si>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</si>
  <si>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</si>
  <si>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</si>
  <si>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</si>
  <si>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</si>
  <si>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</si>
  <si>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</si>
  <si>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</si>
  <si>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</si>
  <si>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</si>
  <si>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</si>
  <si>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</si>
  <si>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</si>
  <si>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</si>
  <si>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</si>
  <si>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</si>
  <si>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</si>
  <si>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</si>
  <si>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</si>
  <si>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</si>
  <si>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</si>
  <si>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</si>
  <si>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</si>
  <si>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</si>
  <si>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</si>
  <si>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</si>
  <si>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</si>
  <si>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</si>
  <si>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</si>
  <si>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</si>
  <si>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</si>
  <si>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</si>
  <si>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</si>
  <si>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</si>
  <si>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</si>
  <si>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</si>
  <si>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</si>
  <si>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</si>
  <si>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</si>
  <si>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</si>
  <si>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</si>
  <si>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</si>
  <si>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</si>
  <si>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</si>
  <si>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</si>
  <si>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</si>
  <si>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</si>
  <si>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</si>
  <si>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</si>
  <si>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</si>
  <si>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</si>
  <si>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</si>
  <si>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</si>
  <si>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</si>
  <si>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</si>
  <si>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</si>
  <si>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</si>
  <si>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</si>
  <si>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</si>
  <si>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</si>
  <si>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</si>
  <si>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</si>
  <si>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</si>
  <si>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</si>
  <si>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</si>
  <si>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</si>
  <si>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</si>
  <si>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</si>
  <si>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</si>
  <si>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</si>
  <si>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</si>
  <si>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</si>
  <si>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</si>
  <si>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</si>
  <si>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</si>
  <si>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</si>
  <si>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</si>
  <si>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</si>
  <si>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</si>
  <si>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</si>
  <si>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</si>
  <si>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</si>
  <si>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</si>
  <si>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</si>
  <si>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</si>
  <si>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</si>
  <si>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</si>
  <si>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</si>
  <si>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</si>
  <si>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</si>
  <si>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</si>
  <si>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</si>
  <si>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</si>
  <si>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</si>
  <si>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</si>
  <si>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</si>
  <si>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</si>
  <si>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</si>
  <si>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</si>
  <si>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</si>
  <si>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</si>
  <si>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</si>
  <si>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</si>
  <si>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</si>
  <si>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</si>
  <si>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</si>
  <si>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</si>
  <si>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</si>
  <si>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</si>
  <si>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</si>
  <si>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</si>
  <si>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</si>
  <si>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</si>
  <si>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</si>
  <si>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</si>
  <si>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</si>
  <si>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</si>
  <si>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</si>
  <si>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</si>
  <si>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</si>
  <si>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</si>
  <si>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</si>
  <si>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</si>
  <si>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</si>
  <si>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</si>
  <si>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</si>
  <si>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</si>
  <si>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</si>
  <si>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</si>
  <si>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</si>
  <si>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</si>
  <si>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</si>
  <si>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</si>
  <si>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</si>
  <si>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</si>
  <si>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</si>
  <si>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</si>
  <si>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</si>
  <si>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</si>
  <si>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</si>
  <si>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</si>
  <si>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</si>
  <si>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</si>
  <si>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</si>
  <si>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</si>
  <si>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</si>
  <si>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</si>
  <si>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</si>
  <si>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</si>
  <si>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</si>
  <si>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</si>
  <si>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</si>
  <si>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</si>
  <si>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</si>
  <si>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</si>
  <si>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</si>
  <si>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</si>
  <si>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</si>
  <si>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</si>
  <si>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</si>
  <si>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</si>
  <si>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</si>
  <si>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</si>
  <si>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</si>
  <si>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</si>
  <si>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</si>
  <si>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</si>
  <si>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</si>
  <si>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</si>
  <si>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</si>
  <si>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</si>
  <si>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</si>
  <si>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</si>
  <si>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</si>
  <si>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</si>
  <si>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</si>
  <si>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</si>
  <si>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</si>
  <si>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</si>
  <si>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</si>
  <si>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</si>
  <si>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</si>
  <si>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</si>
  <si>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</si>
  <si>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</si>
  <si>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</si>
  <si>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</si>
  <si>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</si>
  <si>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</si>
  <si>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</si>
  <si>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</si>
  <si>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</si>
  <si>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</si>
  <si>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</si>
  <si>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</si>
  <si>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</si>
  <si>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</si>
  <si>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</si>
  <si>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</si>
  <si>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</si>
  <si>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</si>
  <si>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</si>
  <si>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</si>
  <si>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</si>
  <si>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</si>
  <si>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</si>
  <si>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</si>
  <si>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</si>
  <si>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</si>
  <si>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</si>
  <si>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</si>
  <si>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</si>
  <si>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</si>
  <si>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</si>
  <si>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</si>
  <si>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</si>
  <si>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</si>
  <si>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</si>
  <si>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</si>
  <si>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</si>
  <si>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</si>
  <si>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</si>
  <si>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</si>
  <si>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</si>
  <si>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</si>
  <si>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</si>
  <si>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</si>
  <si>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</si>
  <si>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</si>
  <si>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</si>
  <si>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</si>
  <si>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</si>
  <si>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</si>
  <si>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</si>
  <si>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</si>
  <si>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</si>
  <si>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</si>
  <si>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</si>
  <si>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</si>
  <si>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</si>
  <si>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</si>
  <si>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</si>
  <si>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</si>
  <si>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</si>
  <si>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</si>
  <si>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</si>
  <si>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</si>
  <si>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</si>
  <si>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</si>
  <si>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</si>
  <si>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</si>
  <si>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</si>
  <si>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</si>
  <si>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</si>
  <si>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</si>
  <si>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</si>
  <si>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</si>
  <si>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</si>
  <si>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</si>
  <si>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</si>
  <si>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</si>
  <si>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</si>
  <si>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</si>
  <si>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</si>
  <si>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</si>
  <si>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</si>
  <si>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</si>
  <si>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</si>
  <si>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</si>
  <si>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</si>
  <si>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</si>
  <si>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</si>
  <si>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</si>
  <si>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</si>
  <si>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</si>
  <si>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</si>
  <si>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</si>
  <si>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</si>
  <si>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</si>
  <si>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</si>
  <si>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</si>
  <si>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</si>
  <si>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</si>
  <si>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</si>
  <si>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</si>
  <si>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</si>
  <si>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</si>
  <si>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</si>
  <si>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</si>
  <si>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</si>
  <si>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</si>
  <si>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</si>
  <si>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</si>
  <si>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</si>
  <si>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</si>
  <si>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</si>
  <si>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</si>
  <si>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</si>
  <si>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</si>
  <si>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</si>
  <si>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</si>
  <si>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</si>
  <si>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</si>
  <si>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</si>
  <si>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</si>
  <si>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</si>
  <si>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</si>
  <si>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</si>
  <si>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</si>
  <si>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</si>
  <si>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</si>
  <si>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</si>
  <si>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</si>
  <si>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</si>
  <si>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</si>
  <si>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</si>
  <si>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</si>
  <si>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</si>
  <si>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</si>
  <si>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</si>
  <si>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</si>
  <si>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</si>
  <si>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</si>
  <si>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</si>
  <si>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</si>
  <si>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</si>
  <si>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</si>
  <si>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</si>
  <si>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</si>
  <si>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</si>
  <si>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</si>
  <si>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</si>
  <si>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</si>
  <si>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</si>
  <si>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</si>
  <si>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</si>
  <si>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</si>
  <si>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</si>
  <si>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</si>
  <si>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</si>
  <si>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</si>
  <si>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</si>
  <si>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</si>
  <si>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</si>
  <si>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</si>
  <si>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</si>
  <si>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</si>
  <si>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</si>
  <si>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</si>
  <si>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</si>
  <si>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</si>
  <si>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</si>
  <si>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</si>
  <si>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</si>
  <si>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</si>
  <si>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</si>
  <si>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</si>
  <si>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</si>
  <si>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</si>
  <si>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</si>
  <si>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</si>
  <si>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</si>
  <si>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</si>
  <si>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</si>
  <si>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</si>
  <si>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</si>
  <si>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</si>
  <si>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</si>
  <si>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</si>
  <si>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</si>
  <si>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</si>
  <si>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</si>
  <si>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</si>
  <si>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</si>
  <si>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</si>
  <si>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</si>
  <si>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</si>
  <si>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</si>
  <si>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</si>
  <si>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</si>
  <si>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</si>
  <si>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</si>
  <si>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</si>
  <si>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</si>
  <si>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</si>
  <si>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</si>
  <si>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</si>
  <si>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</si>
  <si>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</si>
  <si>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</si>
  <si>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</si>
  <si>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</si>
  <si>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</si>
  <si>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</si>
  <si>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</si>
  <si>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</si>
  <si>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</si>
  <si>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</si>
  <si>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</si>
  <si>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</si>
  <si>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</si>
  <si>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</si>
  <si>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</si>
  <si>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</si>
  <si>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</si>
  <si>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</si>
  <si>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</si>
  <si>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</si>
  <si>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</si>
  <si>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</si>
  <si>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</si>
  <si>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</si>
  <si>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</si>
  <si>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</si>
  <si>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</si>
  <si>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</si>
  <si>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</si>
  <si>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</si>
  <si>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</si>
  <si>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</si>
  <si>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</si>
  <si>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</si>
  <si>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</si>
  <si>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</si>
  <si>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</si>
  <si>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</si>
  <si>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</si>
  <si>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</si>
  <si>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</si>
  <si>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</si>
  <si>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</si>
  <si>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</si>
  <si>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</si>
  <si>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</si>
  <si>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</si>
  <si>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</si>
  <si>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</si>
  <si>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</si>
  <si>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</si>
  <si>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</si>
  <si>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</si>
  <si>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</si>
  <si>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</si>
  <si>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</si>
  <si>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</si>
  <si>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</si>
  <si>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</si>
  <si>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</si>
  <si>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</si>
  <si>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</si>
  <si>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</si>
  <si>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</si>
  <si>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</si>
  <si>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</si>
  <si>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</si>
  <si>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</si>
  <si>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</si>
  <si>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</si>
  <si>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</si>
  <si>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</si>
  <si>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</si>
  <si>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</si>
  <si>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</si>
  <si>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</si>
  <si>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</si>
  <si>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</si>
  <si>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</si>
  <si>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</si>
  <si>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</si>
  <si>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</si>
  <si>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</si>
  <si>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</si>
  <si>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</si>
  <si>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</si>
  <si>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</si>
  <si>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</si>
  <si>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</si>
  <si>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</si>
  <si>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</si>
  <si>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</si>
  <si>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</si>
  <si>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</si>
  <si>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</si>
  <si>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</si>
  <si>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</si>
  <si>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</si>
  <si>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</si>
  <si>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</si>
  <si>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</si>
  <si>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</si>
  <si>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</si>
  <si>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</si>
  <si>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</si>
  <si>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</si>
  <si>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</si>
  <si>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</si>
  <si>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</si>
  <si>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</si>
  <si>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</si>
  <si>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</si>
  <si>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</si>
  <si>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</si>
  <si>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</si>
  <si>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</si>
  <si>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</si>
  <si>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</si>
  <si>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</si>
  <si>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</si>
  <si>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</si>
  <si>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</si>
  <si>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</si>
  <si>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</si>
  <si>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</si>
  <si>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</si>
  <si>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</si>
  <si>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</si>
  <si>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</si>
  <si>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</si>
  <si>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</si>
  <si>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</si>
  <si>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</si>
  <si>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</si>
  <si>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</si>
  <si>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</si>
  <si>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</si>
  <si>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</si>
  <si>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</si>
  <si>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</si>
  <si>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</si>
  <si>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</si>
  <si>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</si>
  <si>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</si>
  <si>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</si>
  <si>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</si>
  <si>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</si>
  <si>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</si>
  <si>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</si>
  <si>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</si>
  <si>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</si>
  <si>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</si>
  <si>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</si>
  <si>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</si>
  <si>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</si>
  <si>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</si>
  <si>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</si>
  <si>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</si>
  <si>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</si>
  <si>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</si>
  <si>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</si>
  <si>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</si>
  <si>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</si>
  <si>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</si>
  <si>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</si>
  <si>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</si>
  <si>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</si>
  <si>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</si>
  <si>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</si>
  <si>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</si>
  <si>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</si>
  <si>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</si>
  <si>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</si>
  <si>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</si>
  <si>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</si>
  <si>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</si>
  <si>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</si>
  <si>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</si>
  <si>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</si>
  <si>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</si>
  <si>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</si>
  <si>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</si>
  <si>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</si>
  <si>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</si>
  <si>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</si>
  <si>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</si>
  <si>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</si>
  <si>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</si>
  <si>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</si>
  <si>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</si>
  <si>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</si>
  <si>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</si>
  <si>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</si>
  <si>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</si>
  <si>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</si>
  <si>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</si>
  <si>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</si>
  <si>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</si>
  <si>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</si>
  <si>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</si>
  <si>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</si>
  <si>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</si>
  <si>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</si>
  <si>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</si>
  <si>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</si>
  <si>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</si>
  <si>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</si>
  <si>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</si>
  <si>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</si>
  <si>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</si>
  <si>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</si>
  <si>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</si>
  <si>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</si>
  <si>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</si>
  <si>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</si>
  <si>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</si>
  <si>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</si>
  <si>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</si>
  <si>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</si>
  <si>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</si>
  <si>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</si>
  <si>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</si>
  <si>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</si>
  <si>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</si>
  <si>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</si>
  <si>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</si>
  <si>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</si>
  <si>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</si>
  <si>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</si>
  <si>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</si>
  <si>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</si>
  <si>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</si>
  <si>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</si>
  <si>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</si>
  <si>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</si>
  <si>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</si>
  <si>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</si>
  <si>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</si>
  <si>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</si>
  <si>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</si>
  <si>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</si>
  <si>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</si>
  <si>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</si>
  <si>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</si>
  <si>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</si>
  <si>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</si>
  <si>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</si>
  <si>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</si>
  <si>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</si>
  <si>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</si>
  <si>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</si>
  <si>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</si>
  <si>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</si>
  <si>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</si>
  <si>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</si>
  <si>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</si>
  <si>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</si>
  <si>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</si>
  <si>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</si>
  <si>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</si>
  <si>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</si>
  <si>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</si>
  <si>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</si>
  <si>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</si>
  <si>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</si>
  <si>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</si>
  <si>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</si>
  <si>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</si>
  <si>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</si>
  <si>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</si>
  <si>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</si>
  <si>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</si>
  <si>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</si>
  <si>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</si>
  <si>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</si>
  <si>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</si>
  <si>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</si>
  <si>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</si>
  <si>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</si>
  <si>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</si>
  <si>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</si>
  <si>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</si>
  <si>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</si>
  <si>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</si>
  <si>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</si>
  <si>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</si>
  <si>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</si>
  <si>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</si>
  <si>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</si>
  <si>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</si>
  <si>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</si>
  <si>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</si>
  <si>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</si>
  <si>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</si>
  <si>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</si>
  <si>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</si>
  <si>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</si>
  <si>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</si>
  <si>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</si>
  <si>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</si>
  <si>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</si>
  <si>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</si>
  <si>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</si>
  <si>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</si>
  <si>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</si>
  <si>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</si>
  <si>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</si>
  <si>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</si>
  <si>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</si>
  <si>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</si>
  <si>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</si>
  <si>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</si>
  <si>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</si>
  <si>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</si>
  <si>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</si>
  <si>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</si>
  <si>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</si>
  <si>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</si>
  <si>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</si>
  <si>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</si>
  <si>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</si>
  <si>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</si>
  <si>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</si>
  <si>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</si>
  <si>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</si>
  <si>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</si>
  <si>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</si>
  <si>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</si>
  <si>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</si>
  <si>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</si>
  <si>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</si>
  <si>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</si>
  <si>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</si>
  <si>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</si>
  <si>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</si>
  <si>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</si>
  <si>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</si>
  <si>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</si>
  <si>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</si>
  <si>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</si>
  <si>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</si>
  <si>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</si>
  <si>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</si>
  <si>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</si>
  <si>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</si>
  <si>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</si>
  <si>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</si>
  <si>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</si>
  <si>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</si>
  <si>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</si>
  <si>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</si>
  <si>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</si>
  <si>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</si>
  <si>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</si>
  <si>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</si>
  <si>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</si>
  <si>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</si>
  <si>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</si>
  <si>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</si>
  <si>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</si>
  <si>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</si>
  <si>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</si>
  <si>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</si>
  <si>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</si>
  <si>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</si>
  <si>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</si>
  <si>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</si>
  <si>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</si>
  <si>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</si>
  <si>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</si>
  <si>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</si>
  <si>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</si>
  <si>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</si>
  <si>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</si>
  <si>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</si>
  <si>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</si>
  <si>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</si>
  <si>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</si>
  <si>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</si>
  <si>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</si>
  <si>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</si>
  <si>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</si>
  <si>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</si>
  <si>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</si>
  <si>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</si>
  <si>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</si>
  <si>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</si>
  <si>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</si>
  <si>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</si>
  <si>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</si>
  <si>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</si>
  <si>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</si>
  <si>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</si>
  <si>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</si>
  <si>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</si>
  <si>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</si>
  <si>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</si>
  <si>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</si>
  <si>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</si>
  <si>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</si>
  <si>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</si>
  <si>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</si>
  <si>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</si>
  <si>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</si>
  <si>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</si>
  <si>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</si>
  <si>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</si>
  <si>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</si>
  <si>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</si>
  <si>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</si>
  <si>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</si>
  <si>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</si>
  <si>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</si>
  <si>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</si>
  <si>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</si>
  <si>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</si>
  <si>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</si>
  <si>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</si>
  <si>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</si>
  <si>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</si>
  <si>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</si>
  <si>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</si>
  <si>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</si>
  <si>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</si>
  <si>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</si>
  <si>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</si>
  <si>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</si>
  <si>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</si>
  <si>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</si>
  <si>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</si>
  <si>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</si>
  <si>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</si>
  <si>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</si>
  <si>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</si>
  <si>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</si>
  <si>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</si>
  <si>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</si>
  <si>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</si>
  <si>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</si>
  <si>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</si>
  <si>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</si>
  <si>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</si>
  <si>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</si>
  <si>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</si>
  <si>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</si>
  <si>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</si>
  <si>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</si>
  <si>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</si>
  <si>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</si>
  <si>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</si>
  <si>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</si>
  <si>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</si>
  <si>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</si>
  <si>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</si>
  <si>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</si>
  <si>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</si>
  <si>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</si>
  <si>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</si>
  <si>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</si>
  <si>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</si>
  <si>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</si>
  <si>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</si>
  <si>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</si>
  <si>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</si>
  <si>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</si>
  <si>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</si>
  <si>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</si>
  <si>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</si>
  <si>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</si>
  <si>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</si>
  <si>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</si>
  <si>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</si>
  <si>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</si>
  <si>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</si>
  <si>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</si>
  <si>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</si>
  <si>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</si>
  <si>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</si>
  <si>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</si>
  <si>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</si>
  <si>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</si>
  <si>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</si>
  <si>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</si>
  <si>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</si>
  <si>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</si>
  <si>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</si>
  <si>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</si>
  <si>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</si>
  <si>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</si>
  <si>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</si>
  <si>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</si>
  <si>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</si>
  <si>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</si>
  <si>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</si>
  <si>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</si>
  <si>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</si>
  <si>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</si>
  <si>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</si>
  <si>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</si>
  <si>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</si>
  <si>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</si>
  <si>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</si>
  <si>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</si>
  <si>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</si>
  <si>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</si>
  <si>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</si>
  <si>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</si>
  <si>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</si>
  <si>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</si>
  <si>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</si>
  <si>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</si>
  <si>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</si>
  <si>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</si>
  <si>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</si>
  <si>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</si>
  <si>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</si>
  <si>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</si>
  <si>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</si>
  <si>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</si>
  <si>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</si>
  <si>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</si>
  <si>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</si>
  <si>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</si>
  <si>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</si>
  <si>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</si>
  <si>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</si>
  <si>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</si>
  <si>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</si>
  <si>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</si>
  <si>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</si>
  <si>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</si>
  <si>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</si>
  <si>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</si>
  <si>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</si>
  <si>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</si>
  <si>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</si>
  <si>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</si>
  <si>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</si>
  <si>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</si>
  <si>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</si>
  <si>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</si>
  <si>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</si>
  <si>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</si>
  <si>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</si>
  <si>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</si>
  <si>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</si>
  <si>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</si>
  <si>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</si>
  <si>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</si>
  <si>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</si>
  <si>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</si>
  <si>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</si>
  <si>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</si>
  <si>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</si>
  <si>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</si>
  <si>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</si>
  <si>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</si>
  <si>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</si>
  <si>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</si>
  <si>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</si>
  <si>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</si>
  <si>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</si>
  <si>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</si>
  <si>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</si>
  <si>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</si>
  <si>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</si>
  <si>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</si>
  <si>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</si>
  <si>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</si>
  <si>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</si>
  <si>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</si>
  <si>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</si>
  <si>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</si>
  <si>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</si>
  <si>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</si>
  <si>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</si>
  <si>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</si>
  <si>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</si>
  <si>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</si>
  <si>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</si>
  <si>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</si>
  <si>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</si>
  <si>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</si>
  <si>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</si>
  <si>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</si>
  <si>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</si>
  <si>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</si>
  <si>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</si>
  <si>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</si>
  <si>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</si>
  <si>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</si>
  <si>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</si>
  <si>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</si>
  <si>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</si>
  <si>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</si>
  <si>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</si>
  <si>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</si>
  <si>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</si>
  <si>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</si>
  <si>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</si>
  <si>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</si>
  <si>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</si>
  <si>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</si>
  <si>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</si>
  <si>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</si>
  <si>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</si>
  <si>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</si>
  <si>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</si>
  <si>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</si>
  <si>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</si>
  <si>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</si>
  <si>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</si>
  <si>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</si>
  <si>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</si>
  <si>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</si>
  <si>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</si>
  <si>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</si>
  <si>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</si>
  <si>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</si>
  <si>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</si>
  <si>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</si>
  <si>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</si>
  <si>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</si>
  <si>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</si>
  <si>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</si>
  <si>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</si>
  <si>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</si>
  <si>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</si>
  <si>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</si>
  <si>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</si>
  <si>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</si>
  <si>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</si>
  <si>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</si>
  <si>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</si>
  <si>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</si>
  <si>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</si>
  <si>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</si>
  <si>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</si>
  <si>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</si>
  <si>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</si>
  <si>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</si>
  <si>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</si>
  <si>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</si>
  <si>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</si>
  <si>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</si>
  <si>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</si>
  <si>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</si>
  <si>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</si>
  <si>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</si>
  <si>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</si>
  <si>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</si>
  <si>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</si>
  <si>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</si>
  <si>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</si>
  <si>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</si>
  <si>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</si>
  <si>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</si>
  <si>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</si>
  <si>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</si>
  <si>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</si>
  <si>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</si>
  <si>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</si>
  <si>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</si>
  <si>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</si>
  <si>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</si>
  <si>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</si>
  <si>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</si>
  <si>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</si>
  <si>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</si>
  <si>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</si>
  <si>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</si>
  <si>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</si>
  <si>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</si>
  <si>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</si>
  <si>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</si>
  <si>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</si>
  <si>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</si>
  <si>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</si>
  <si>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</si>
  <si>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</si>
  <si>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</si>
  <si>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</si>
  <si>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</si>
  <si>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</si>
  <si>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</si>
  <si>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</si>
  <si>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</si>
  <si>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</si>
  <si>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</si>
  <si>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</si>
  <si>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</si>
  <si>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</si>
  <si>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</si>
  <si>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</si>
  <si>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</si>
  <si>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</si>
  <si>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</si>
  <si>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</si>
  <si>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</si>
  <si>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</si>
  <si>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</si>
  <si>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</si>
  <si>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</si>
  <si>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</si>
  <si>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</si>
  <si>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</si>
  <si>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</si>
  <si>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</si>
  <si>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</si>
  <si>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</si>
  <si>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</si>
  <si>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</si>
  <si>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</si>
  <si>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</si>
  <si>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</si>
  <si>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</si>
  <si>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</si>
  <si>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</si>
  <si>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</si>
  <si>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</si>
  <si>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</si>
  <si>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</si>
  <si>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</si>
  <si>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</si>
  <si>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</si>
  <si>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</si>
  <si>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</si>
  <si>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</si>
  <si>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</si>
  <si>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</si>
  <si>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</si>
  <si>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</si>
  <si>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</si>
  <si>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</si>
  <si>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</si>
  <si>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</si>
  <si>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</si>
  <si>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</si>
  <si>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</si>
  <si>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</si>
  <si>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</si>
  <si>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</si>
  <si>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</si>
  <si>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</si>
  <si>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</si>
  <si>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</si>
  <si>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</si>
  <si>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</si>
  <si>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</si>
  <si>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</si>
  <si>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</si>
  <si>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</si>
  <si>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</si>
  <si>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</si>
  <si>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</si>
  <si>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</si>
  <si>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</si>
  <si>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</si>
  <si>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</si>
  <si>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</si>
  <si>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</si>
  <si>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</si>
  <si>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</si>
  <si>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</si>
  <si>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</si>
  <si>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</si>
  <si>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</si>
  <si>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</si>
  <si>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</si>
  <si>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</si>
  <si>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</si>
  <si>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</si>
  <si>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</si>
  <si>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</si>
  <si>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</si>
  <si>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</si>
  <si>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</si>
  <si>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</si>
  <si>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</si>
  <si>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</si>
  <si>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</si>
  <si>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</si>
  <si>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</si>
  <si>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</si>
  <si>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</si>
  <si>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</si>
  <si>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</si>
  <si>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</si>
  <si>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</si>
  <si>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</si>
  <si>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</si>
  <si>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</si>
  <si>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</si>
  <si>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</si>
  <si>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</si>
  <si>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</si>
  <si>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</si>
  <si>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</si>
  <si>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</si>
  <si>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</si>
  <si>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</si>
  <si>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</si>
  <si>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</si>
  <si>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</si>
  <si>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</si>
  <si>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</si>
  <si>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</si>
  <si>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</si>
  <si>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</si>
  <si>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</si>
  <si>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</si>
  <si>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</si>
  <si>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</si>
  <si>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</si>
  <si>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</si>
  <si>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</si>
  <si>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</si>
  <si>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</si>
  <si>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</si>
  <si>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</si>
  <si>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</si>
  <si>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</si>
  <si>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</si>
  <si>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</si>
  <si>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</si>
  <si>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</si>
  <si>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</si>
  <si>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</si>
  <si>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</si>
  <si>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</si>
  <si>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</si>
  <si>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</si>
  <si>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</si>
  <si>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</si>
  <si>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</si>
  <si>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</si>
  <si>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</si>
  <si>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</si>
  <si>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</si>
  <si>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</si>
  <si>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</si>
  <si>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</si>
  <si>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</si>
  <si>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</si>
  <si>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</si>
  <si>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</si>
  <si>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</si>
  <si>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</si>
  <si>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</si>
  <si>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</si>
  <si>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</si>
  <si>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</si>
  <si>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</si>
  <si>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</si>
  <si>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</si>
  <si>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</si>
  <si>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</si>
  <si>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</si>
  <si>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</si>
  <si>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</si>
  <si>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</si>
  <si>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</si>
  <si>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</si>
  <si>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</si>
  <si>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</si>
  <si>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</si>
  <si>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</si>
  <si>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</si>
  <si>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</si>
  <si>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</si>
  <si>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</si>
  <si>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</si>
  <si>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</si>
  <si>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</si>
  <si>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</si>
  <si>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</si>
  <si>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</si>
  <si>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</si>
  <si>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</si>
  <si>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</si>
  <si>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</si>
  <si>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</si>
  <si>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</si>
  <si>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</si>
  <si>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</si>
  <si>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</si>
  <si>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</si>
  <si>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</si>
  <si>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</si>
  <si>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</si>
  <si>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</si>
  <si>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</si>
  <si>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</si>
  <si>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</si>
  <si>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</si>
  <si>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</si>
  <si>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</si>
  <si>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</si>
  <si>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</si>
  <si>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</si>
  <si>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</si>
  <si>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</si>
  <si>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</si>
  <si>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</si>
  <si>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</si>
  <si>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</si>
  <si>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</si>
  <si>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</si>
  <si>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</si>
  <si>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</si>
  <si>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</si>
  <si>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</si>
  <si>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</si>
  <si>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</si>
  <si>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</si>
  <si>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</si>
  <si>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</si>
  <si>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</si>
  <si>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</si>
  <si>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</si>
  <si>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</si>
  <si>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</si>
  <si>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</si>
  <si>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</si>
  <si>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</si>
  <si>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</si>
  <si>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</si>
  <si>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</si>
  <si>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</si>
  <si>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</si>
  <si>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</si>
  <si>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</si>
  <si>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</si>
  <si>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</si>
  <si>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</si>
  <si>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</si>
  <si>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</si>
  <si>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</si>
  <si>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</si>
  <si>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</si>
  <si>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</si>
  <si>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</si>
  <si>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</si>
  <si>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</si>
  <si>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</si>
  <si>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</si>
  <si>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</si>
  <si>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</si>
  <si>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</si>
  <si>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</si>
  <si>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</si>
  <si>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</si>
  <si>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</si>
  <si>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</si>
  <si>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</si>
  <si>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</si>
  <si>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</si>
  <si>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</si>
  <si>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</si>
  <si>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</si>
  <si>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</si>
  <si>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</si>
  <si>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</si>
  <si>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</si>
  <si>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</si>
  <si>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</si>
  <si>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</si>
  <si>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</si>
  <si>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</si>
  <si>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</si>
  <si>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</si>
  <si>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</si>
  <si>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</si>
  <si>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</si>
  <si>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</si>
  <si>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</si>
  <si>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</si>
  <si>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</si>
  <si>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</si>
  <si>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</si>
  <si>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</si>
  <si>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</si>
  <si>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</si>
  <si>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</si>
  <si>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</si>
  <si>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</si>
  <si>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</si>
  <si>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</si>
  <si>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</si>
  <si>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</si>
  <si>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</si>
  <si>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</si>
  <si>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</si>
  <si>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</si>
  <si>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</si>
  <si>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</si>
  <si>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</si>
  <si>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</si>
  <si>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</si>
  <si>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</si>
  <si>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</si>
  <si>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</si>
  <si>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</si>
  <si>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</si>
  <si>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</si>
  <si>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</si>
  <si>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</si>
  <si>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</si>
  <si>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</si>
  <si>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</si>
  <si>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</si>
  <si>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</si>
  <si>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</si>
  <si>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</si>
  <si>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</si>
  <si>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</si>
  <si>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</si>
  <si>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</si>
  <si>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</si>
  <si>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</si>
  <si>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</si>
  <si>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</si>
  <si>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</si>
  <si>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</si>
  <si>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</si>
  <si>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</si>
  <si>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</si>
  <si>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</si>
  <si>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</si>
  <si>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</si>
  <si>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</si>
  <si>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</si>
  <si>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</si>
  <si>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</si>
  <si>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</si>
  <si>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</si>
  <si>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</si>
  <si>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</si>
  <si>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</si>
  <si>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</si>
  <si>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</si>
  <si>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</si>
  <si>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</si>
  <si>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</si>
  <si>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</si>
  <si>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</si>
  <si>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</si>
  <si>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</si>
  <si>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</si>
  <si>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</si>
  <si>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</si>
  <si>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</si>
  <si>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</si>
  <si>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</si>
  <si>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</si>
  <si>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</si>
  <si>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</si>
  <si>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</si>
  <si>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</si>
  <si>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</si>
  <si>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</si>
  <si>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</si>
  <si>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</si>
  <si>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</si>
  <si>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</si>
  <si>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</si>
  <si>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</si>
  <si>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</si>
  <si>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</si>
  <si>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</si>
  <si>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</si>
  <si>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</si>
  <si>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</si>
  <si>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</si>
  <si>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</si>
  <si>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</si>
  <si>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</si>
  <si>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</si>
  <si>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</si>
  <si>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</si>
  <si>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</si>
  <si>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</si>
  <si>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</si>
  <si>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</si>
  <si>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</si>
  <si>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</si>
  <si>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</si>
  <si>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</si>
  <si>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</si>
  <si>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</si>
  <si>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</si>
  <si>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</si>
  <si>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</si>
  <si>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</si>
  <si>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</si>
  <si>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</si>
  <si>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</si>
  <si>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</si>
  <si>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</si>
  <si>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</si>
  <si>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</si>
  <si>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</si>
  <si>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</si>
  <si>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</si>
  <si>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</si>
  <si>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</si>
  <si>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</si>
  <si>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</si>
  <si>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</si>
  <si>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</si>
  <si>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</si>
  <si>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</si>
  <si>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</si>
  <si>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</si>
  <si>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</si>
  <si>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</si>
  <si>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</si>
  <si>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</si>
  <si>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</si>
  <si>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</si>
  <si>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</si>
  <si>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</si>
  <si>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</si>
  <si>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</si>
  <si>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</si>
  <si>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</si>
  <si>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</si>
  <si>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</si>
  <si>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</si>
  <si>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</si>
  <si>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</si>
  <si>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</si>
  <si>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</si>
  <si>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</si>
  <si>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</si>
  <si>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</si>
  <si>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</si>
  <si>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</si>
  <si>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</si>
  <si>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</si>
  <si>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</si>
  <si>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</si>
  <si>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</si>
  <si>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</si>
  <si>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</si>
  <si>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</si>
  <si>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</si>
  <si>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</si>
  <si>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</si>
  <si>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</si>
  <si>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</si>
  <si>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</si>
  <si>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</si>
  <si>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</si>
  <si>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</si>
  <si>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</si>
  <si>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</si>
  <si>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</si>
  <si>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</si>
  <si>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</si>
  <si>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</si>
  <si>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</si>
  <si>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</si>
  <si>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</si>
  <si>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</si>
  <si>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</si>
  <si>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</si>
  <si>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</si>
  <si>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</si>
  <si>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</si>
  <si>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</si>
  <si>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</si>
  <si>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</si>
  <si>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</si>
  <si>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</si>
  <si>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</si>
  <si>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</si>
  <si>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</si>
  <si>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</si>
  <si>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</si>
  <si>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</si>
  <si>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</si>
  <si>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</si>
  <si>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</si>
  <si>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</si>
  <si>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</si>
  <si>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</si>
  <si>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</si>
  <si>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</si>
  <si>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</si>
  <si>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</si>
  <si>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</si>
  <si>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</si>
  <si>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</si>
  <si>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</si>
  <si>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</si>
  <si>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</si>
  <si>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</si>
  <si>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</si>
  <si>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</si>
  <si>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</si>
  <si>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</si>
  <si>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</si>
  <si>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</si>
  <si>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</si>
  <si>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</si>
  <si>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</si>
  <si>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</si>
  <si>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</si>
  <si>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</si>
  <si>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</si>
  <si>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</si>
  <si>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</si>
  <si>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</si>
  <si>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</si>
  <si>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</si>
  <si>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</si>
  <si>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</si>
  <si>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</si>
  <si>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</si>
  <si>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</si>
  <si>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</si>
  <si>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</si>
  <si>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</si>
  <si>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</si>
  <si>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</si>
  <si>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</si>
  <si>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</si>
  <si>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</si>
  <si>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</si>
  <si>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</si>
  <si>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</si>
  <si>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</si>
  <si>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</si>
  <si>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</si>
  <si>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</si>
  <si>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</si>
  <si>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</si>
  <si>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</si>
  <si>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</si>
  <si>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</si>
  <si>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</si>
  <si>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</si>
  <si>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</si>
  <si>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</si>
  <si>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</si>
  <si>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</si>
  <si>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</si>
  <si>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</si>
  <si>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</si>
  <si>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</si>
  <si>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</si>
  <si>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</si>
  <si>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</si>
  <si>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</si>
  <si>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</si>
  <si>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</si>
  <si>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</si>
  <si>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</si>
  <si>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</si>
  <si>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</si>
  <si>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</si>
  <si>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</si>
  <si>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</si>
  <si>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</si>
  <si>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</si>
  <si>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</si>
  <si>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</si>
  <si>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</si>
  <si>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</si>
  <si>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</si>
  <si>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</si>
  <si>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</si>
  <si>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</si>
  <si>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</si>
  <si>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</si>
  <si>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</si>
  <si>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</si>
  <si>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</si>
  <si>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</si>
  <si>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</si>
  <si>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</si>
  <si>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</si>
  <si>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</si>
  <si>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</si>
  <si>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</si>
  <si>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</si>
  <si>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</si>
  <si>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</si>
  <si>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</si>
  <si>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</si>
  <si>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</si>
  <si>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</si>
  <si>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</si>
  <si>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</si>
  <si>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</si>
  <si>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</si>
  <si>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</si>
  <si>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</si>
  <si>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</si>
  <si>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</si>
  <si>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</si>
  <si>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</si>
  <si>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</si>
  <si>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</si>
  <si>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</si>
  <si>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</si>
  <si>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</si>
  <si>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</si>
  <si>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</si>
  <si>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</si>
  <si>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</si>
  <si>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</si>
  <si>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</si>
  <si>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</si>
  <si>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</si>
  <si>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</si>
  <si>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</si>
  <si>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</si>
  <si>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</si>
  <si>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</si>
  <si>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</si>
  <si>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</si>
  <si>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</si>
  <si>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</si>
  <si>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</si>
  <si>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</si>
  <si>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</si>
  <si>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</si>
  <si>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</si>
  <si>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</si>
  <si>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</si>
  <si>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</si>
  <si>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</si>
  <si>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</si>
  <si>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</si>
  <si>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</si>
  <si>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</si>
  <si>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</si>
  <si>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</si>
  <si>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</si>
  <si>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</si>
  <si>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</si>
  <si>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</si>
  <si>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</si>
  <si>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</si>
  <si>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</si>
  <si>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</si>
  <si>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</si>
  <si>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</si>
  <si>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</si>
  <si>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</si>
  <si>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</si>
  <si>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</si>
  <si>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</si>
  <si>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</si>
  <si>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</si>
  <si>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</si>
  <si>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</si>
  <si>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</si>
  <si>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</si>
  <si>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</si>
  <si>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</si>
  <si>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</si>
  <si>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</si>
  <si>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</si>
  <si>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</si>
  <si>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</si>
  <si>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</si>
  <si>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</si>
  <si>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</si>
  <si>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</si>
  <si>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</si>
  <si>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</si>
  <si>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</si>
  <si>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</si>
  <si>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</si>
  <si>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</si>
  <si>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</si>
  <si>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</si>
  <si>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</si>
  <si>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</si>
  <si>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</si>
  <si>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</si>
  <si>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</si>
  <si>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</si>
  <si>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</si>
  <si>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</si>
  <si>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</si>
  <si>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</si>
  <si>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</si>
  <si>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</si>
  <si>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</si>
  <si>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</si>
  <si>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</si>
  <si>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</si>
  <si>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</si>
  <si>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</si>
  <si>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</si>
  <si>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</si>
  <si>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</si>
  <si>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</si>
  <si>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</si>
  <si>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</si>
  <si>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</si>
  <si>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</si>
  <si>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</si>
  <si>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</si>
  <si>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</si>
  <si>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</si>
  <si>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</si>
  <si>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</si>
  <si>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</si>
  <si>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</si>
  <si>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</si>
  <si>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</si>
  <si>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</si>
  <si>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</si>
  <si>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</si>
  <si>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</si>
  <si>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</si>
  <si>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</si>
  <si>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</si>
  <si>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</si>
  <si>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</si>
  <si>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</si>
  <si>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</si>
  <si>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</si>
  <si>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</si>
  <si>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</si>
  <si>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</si>
  <si>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</si>
  <si>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</si>
  <si>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</si>
  <si>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</si>
  <si>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</si>
  <si>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</si>
  <si>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</si>
  <si>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</si>
  <si>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</si>
  <si>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</si>
  <si>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</si>
  <si>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</si>
  <si>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</si>
  <si>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</si>
  <si>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</si>
  <si>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</si>
  <si>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</si>
  <si>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</si>
  <si>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</si>
  <si>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</si>
  <si>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</si>
  <si>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</si>
  <si>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</si>
  <si>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</si>
  <si>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</si>
  <si>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</si>
  <si>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</si>
  <si>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</si>
  <si>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</si>
  <si>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</si>
  <si>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</si>
  <si>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</si>
  <si>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</si>
  <si>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</si>
  <si>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</si>
  <si>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</si>
  <si>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</si>
  <si>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</si>
  <si>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</si>
  <si>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</si>
  <si>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</si>
  <si>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</si>
  <si>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</si>
  <si>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</si>
  <si>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</si>
  <si>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</si>
  <si>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</si>
  <si>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</si>
  <si>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</si>
  <si>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</si>
  <si>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</si>
  <si>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</si>
  <si>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</si>
  <si>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</si>
  <si>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</si>
  <si>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</si>
  <si>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</si>
  <si>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</si>
  <si>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</si>
  <si>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</si>
  <si>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</si>
  <si>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</si>
  <si>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</si>
  <si>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</si>
  <si>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</si>
  <si>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</si>
  <si>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</si>
  <si>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</si>
  <si>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</si>
  <si>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</si>
  <si>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</si>
  <si>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</si>
  <si>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</si>
  <si>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</si>
  <si>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</si>
  <si>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</si>
  <si>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</si>
  <si>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</si>
  <si>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</si>
  <si>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</si>
  <si>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</si>
  <si>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</si>
  <si>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</si>
  <si>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</si>
  <si>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</si>
  <si>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</si>
  <si>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</si>
  <si>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</si>
  <si>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</si>
  <si>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</si>
  <si>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</si>
  <si>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</si>
  <si>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</si>
  <si>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</si>
  <si>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</si>
  <si>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</si>
  <si>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</si>
  <si>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</si>
  <si>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</si>
  <si>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</si>
  <si>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</si>
  <si>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</si>
  <si>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</si>
  <si>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</si>
  <si>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</si>
  <si>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</si>
  <si>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</si>
  <si>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</si>
  <si>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</si>
  <si>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</si>
  <si>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</si>
  <si>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</si>
  <si>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</si>
  <si>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</si>
  <si>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</si>
  <si>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</si>
  <si>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</si>
  <si>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</si>
  <si>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</si>
  <si>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</si>
  <si>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</si>
  <si>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</si>
  <si>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</si>
  <si>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</si>
  <si>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</si>
  <si>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</si>
  <si>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</si>
  <si>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</si>
  <si>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</si>
  <si>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</si>
  <si>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</si>
  <si>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</si>
  <si>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</si>
  <si>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</si>
  <si>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</si>
  <si>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</si>
  <si>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</si>
  <si>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</si>
  <si>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</si>
  <si>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</si>
  <si>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</si>
  <si>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</si>
  <si>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</si>
  <si>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</si>
  <si>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</si>
  <si>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</si>
  <si>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</si>
  <si>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</si>
  <si>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</si>
  <si>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</si>
  <si>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</si>
  <si>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</si>
  <si>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</si>
  <si>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</si>
  <si>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</si>
  <si>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</si>
  <si>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</si>
  <si>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</si>
  <si>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</si>
  <si>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</si>
  <si>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</si>
  <si>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</si>
  <si>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</si>
  <si>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</si>
  <si>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</si>
  <si>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</si>
  <si>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</si>
  <si>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</si>
  <si>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</si>
  <si>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</si>
  <si>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</si>
  <si>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</si>
  <si>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</si>
  <si>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</si>
  <si>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</si>
  <si>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</si>
  <si>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</si>
  <si>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</si>
  <si>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</si>
  <si>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</si>
  <si>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</si>
  <si>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</si>
  <si>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</si>
  <si>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</si>
  <si>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</si>
  <si>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</si>
  <si>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</si>
  <si>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</si>
  <si>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</si>
  <si>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</si>
  <si>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</si>
  <si>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</si>
  <si>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</si>
  <si>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</si>
  <si>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</si>
  <si>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</si>
  <si>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</si>
  <si>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</si>
  <si>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</si>
  <si>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</si>
  <si>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</si>
  <si>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</si>
  <si>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</si>
  <si>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</si>
  <si>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</si>
  <si>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</si>
  <si>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</si>
  <si>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</si>
  <si>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</si>
  <si>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</si>
  <si>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</si>
  <si>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</si>
  <si>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</si>
  <si>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</si>
  <si>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</si>
  <si>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</si>
  <si>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</si>
  <si>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</si>
  <si>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</si>
  <si>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</si>
  <si>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</si>
  <si>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</si>
  <si>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</si>
  <si>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</si>
  <si>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</si>
  <si>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</si>
  <si>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</si>
  <si>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</si>
  <si>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</si>
  <si>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</si>
  <si>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</si>
  <si>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</si>
  <si>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</si>
  <si>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</si>
  <si>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</si>
  <si>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</si>
  <si>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</si>
  <si>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</si>
  <si>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</si>
  <si>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</si>
  <si>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</si>
  <si>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</si>
  <si>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</si>
  <si>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</si>
  <si>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</si>
  <si>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</si>
  <si>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</si>
  <si>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</si>
  <si>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</si>
  <si>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</si>
  <si>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</si>
  <si>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</si>
  <si>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</si>
  <si>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</si>
  <si>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</si>
  <si>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</si>
  <si>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</si>
  <si>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</si>
  <si>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</si>
  <si>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</si>
  <si>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</si>
  <si>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</si>
  <si>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</si>
  <si>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</si>
  <si>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</si>
  <si>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</si>
  <si>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</si>
  <si>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</si>
  <si>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</si>
  <si>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</si>
  <si>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</si>
  <si>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</si>
  <si>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</si>
  <si>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</si>
  <si>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</si>
  <si>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</si>
  <si>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</si>
  <si>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</si>
  <si>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</si>
  <si>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</si>
  <si>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</si>
  <si>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</si>
  <si>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</si>
  <si>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</si>
  <si>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</si>
  <si>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</si>
  <si>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</si>
  <si>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</si>
  <si>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</si>
  <si>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</si>
  <si>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</si>
  <si>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</si>
  <si>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</si>
  <si>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</si>
  <si>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</si>
  <si>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</si>
  <si>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</si>
  <si>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</si>
  <si>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</si>
  <si>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</si>
  <si>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</si>
  <si>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</si>
  <si>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</si>
  <si>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</si>
  <si>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</si>
  <si>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</si>
  <si>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</si>
  <si>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</si>
  <si>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</si>
  <si>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</si>
  <si>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</si>
  <si>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</si>
  <si>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</si>
  <si>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</si>
  <si>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</si>
  <si>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</si>
  <si>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</si>
  <si>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</si>
  <si>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</si>
  <si>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</si>
  <si>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</si>
  <si>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</si>
  <si>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</si>
  <si>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</si>
  <si>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</si>
  <si>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</si>
  <si>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</si>
  <si>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</si>
  <si>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</si>
  <si>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</si>
  <si>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</si>
  <si>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</si>
  <si>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</si>
  <si>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</si>
  <si>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</si>
  <si>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</si>
  <si>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</si>
  <si>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</si>
  <si>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</si>
  <si>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</si>
  <si>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</si>
  <si>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</si>
  <si>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</si>
  <si>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</si>
  <si>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</si>
  <si>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</si>
  <si>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</si>
  <si>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</si>
  <si>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</si>
  <si>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</si>
  <si>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</si>
  <si>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</si>
  <si>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</si>
  <si>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</si>
  <si>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</si>
  <si>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</si>
  <si>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</si>
  <si>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</si>
  <si>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</si>
  <si>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</si>
  <si>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</si>
  <si>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</si>
  <si>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</si>
  <si>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</si>
  <si>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</si>
  <si>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</si>
  <si>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</si>
  <si>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</si>
  <si>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</si>
  <si>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</si>
  <si>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</si>
  <si>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</si>
  <si>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</si>
  <si>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</si>
  <si>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</si>
  <si>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</si>
  <si>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</si>
  <si>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</si>
  <si>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</si>
  <si>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</si>
  <si>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</si>
  <si>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</si>
  <si>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</si>
  <si>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</si>
  <si>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</si>
  <si>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</si>
  <si>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</si>
  <si>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</si>
  <si>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</si>
  <si>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</si>
  <si>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</si>
  <si>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</si>
  <si>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</si>
  <si>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</si>
  <si>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</si>
  <si>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</si>
  <si>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</si>
  <si>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</si>
  <si>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</si>
  <si>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</si>
  <si>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</si>
  <si>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</si>
  <si>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</si>
  <si>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</si>
  <si>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</si>
  <si>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</si>
  <si>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</si>
  <si>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</si>
  <si>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</si>
  <si>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</si>
  <si>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</si>
  <si>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</si>
  <si>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</si>
  <si>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</si>
  <si>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</si>
  <si>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</si>
  <si>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</si>
  <si>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</si>
  <si>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</si>
  <si>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</si>
  <si>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</si>
  <si>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</si>
  <si>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</si>
  <si>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</si>
  <si>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</si>
  <si>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</si>
  <si>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</si>
  <si>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</si>
  <si>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</si>
  <si>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</si>
  <si>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</si>
  <si>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</si>
  <si>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</si>
  <si>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</si>
  <si>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</si>
  <si>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</si>
  <si>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</si>
  <si>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</si>
  <si>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</si>
  <si>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</si>
  <si>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</si>
  <si>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</si>
  <si>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</si>
  <si>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</si>
  <si>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</si>
  <si>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</si>
  <si>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</si>
  <si>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</si>
  <si>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</si>
  <si>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</si>
  <si>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</si>
  <si>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</si>
  <si>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</si>
  <si>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</si>
  <si>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</si>
  <si>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</si>
  <si>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</si>
  <si>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</si>
  <si>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</si>
  <si>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</si>
  <si>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</si>
  <si>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</si>
  <si>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</si>
  <si>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</si>
  <si>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</si>
  <si>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</si>
  <si>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</si>
  <si>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</si>
  <si>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</si>
  <si>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</si>
  <si>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</si>
  <si>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</si>
  <si>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</si>
  <si>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</si>
  <si>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</si>
  <si>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</si>
  <si>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</si>
  <si>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</si>
  <si>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</si>
  <si>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</si>
  <si>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</si>
  <si>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</si>
  <si>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</si>
  <si>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</si>
  <si>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</si>
  <si>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</si>
  <si>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</si>
  <si>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</si>
  <si>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</si>
  <si>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</si>
  <si>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</si>
  <si>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</si>
  <si>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</si>
  <si>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</si>
  <si>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</si>
  <si>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</si>
  <si>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</si>
  <si>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</si>
  <si>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</si>
  <si>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</si>
  <si>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</si>
  <si>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</si>
  <si>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</si>
  <si>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</si>
  <si>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</si>
  <si>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</si>
  <si>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</si>
  <si>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</si>
  <si>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</si>
  <si>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</si>
  <si>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</si>
  <si>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</si>
  <si>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</si>
  <si>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</si>
  <si>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</si>
  <si>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</si>
  <si>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</si>
  <si>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</si>
  <si>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</si>
  <si>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</si>
  <si>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</si>
  <si>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</si>
  <si>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</si>
  <si>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</si>
  <si>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</si>
  <si>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</si>
  <si>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</si>
  <si>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</si>
  <si>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</si>
  <si>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</si>
  <si>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</si>
  <si>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</si>
  <si>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</si>
  <si>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</si>
  <si>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</si>
  <si>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</si>
  <si>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</si>
  <si>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</si>
  <si>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</si>
  <si>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</si>
  <si>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</si>
  <si>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</si>
  <si>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</si>
  <si>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</si>
  <si>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</si>
  <si>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</si>
  <si>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</si>
  <si>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</si>
  <si>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</si>
  <si>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</si>
  <si>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</si>
  <si>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</si>
  <si>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</si>
  <si>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</si>
  <si>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</si>
  <si>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</si>
  <si>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</si>
  <si>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</si>
  <si>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</si>
  <si>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</si>
  <si>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</si>
  <si>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</si>
  <si>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</si>
  <si>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</si>
  <si>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</si>
  <si>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</si>
  <si>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</si>
  <si>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</si>
  <si>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</si>
  <si>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</si>
  <si>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</si>
  <si>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</si>
  <si>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</si>
  <si>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</si>
  <si>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</si>
  <si>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</si>
  <si>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</si>
  <si>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</si>
  <si>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</si>
  <si>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</si>
  <si>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</si>
  <si>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</si>
  <si>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</si>
  <si>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</si>
  <si>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</si>
  <si>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</si>
  <si>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</si>
  <si>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</si>
  <si>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</si>
  <si>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</si>
  <si>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</si>
  <si>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</si>
  <si>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</si>
  <si>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</si>
  <si>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</si>
  <si>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</si>
  <si>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</si>
  <si>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</si>
  <si>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</si>
  <si>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</si>
  <si>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</si>
  <si>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</si>
  <si>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</si>
  <si>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</si>
  <si>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</si>
  <si>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</si>
  <si>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</si>
  <si>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</si>
  <si>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</si>
  <si>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</si>
  <si>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</si>
  <si>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</si>
  <si>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</si>
  <si>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</si>
  <si>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</si>
  <si>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</si>
  <si>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</si>
  <si>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</si>
  <si>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</si>
  <si>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</si>
  <si>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</si>
  <si>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</si>
  <si>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</si>
  <si>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</si>
  <si>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</si>
  <si>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</si>
  <si>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</si>
  <si>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</si>
  <si>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</si>
  <si>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</si>
  <si>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</si>
  <si>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</si>
  <si>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</si>
  <si>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</si>
  <si>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</si>
  <si>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</si>
  <si>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</si>
  <si>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</si>
  <si>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</si>
  <si>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</si>
  <si>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</si>
  <si>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</si>
  <si>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</si>
  <si>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</si>
  <si>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</si>
  <si>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</si>
  <si>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</si>
  <si>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</si>
  <si>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</si>
  <si>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</si>
  <si>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</si>
  <si>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</si>
  <si>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</si>
  <si>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</si>
  <si>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</si>
  <si>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</si>
  <si>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</si>
  <si>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</si>
  <si>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</si>
  <si>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</si>
  <si>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</si>
  <si>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</si>
  <si>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</si>
  <si>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</si>
  <si>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</si>
  <si>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</si>
  <si>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</si>
  <si>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</si>
  <si>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</si>
  <si>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</si>
  <si>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</si>
  <si>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</si>
  <si>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</si>
  <si>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</si>
  <si>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</si>
  <si>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</si>
  <si>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</si>
  <si>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</si>
  <si>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</si>
  <si>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</si>
  <si>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</si>
  <si>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</si>
  <si>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</si>
  <si>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</si>
  <si>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</si>
  <si>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</si>
  <si>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</si>
  <si>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</si>
  <si>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</si>
  <si>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</si>
  <si>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</si>
  <si>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</si>
  <si>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</si>
  <si>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</si>
  <si>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</si>
  <si>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</si>
  <si>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</si>
  <si>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</si>
  <si>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</si>
  <si>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</si>
  <si>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</si>
  <si>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</si>
  <si>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</si>
  <si>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</si>
  <si>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</si>
  <si>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</si>
  <si>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</si>
  <si>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</si>
  <si>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</si>
  <si>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</si>
  <si>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</si>
  <si>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</si>
  <si>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</si>
  <si>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</si>
  <si>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</si>
  <si>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</si>
  <si>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</si>
  <si>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</si>
  <si>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</si>
  <si>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</si>
  <si>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</si>
  <si>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</si>
  <si>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</si>
  <si>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</si>
  <si>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</si>
  <si>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</si>
  <si>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</si>
  <si>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</si>
  <si>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</si>
  <si>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</si>
  <si>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</si>
  <si>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</si>
  <si>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</si>
  <si>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</si>
  <si>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</si>
  <si>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</si>
  <si>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</si>
  <si>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</si>
  <si>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</si>
  <si>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</si>
  <si>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</si>
  <si>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</si>
  <si>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</si>
  <si>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</si>
  <si>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</si>
  <si>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</si>
  <si>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</si>
  <si>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</si>
  <si>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</si>
  <si>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</si>
  <si>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</si>
  <si>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</si>
  <si>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</si>
  <si>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</si>
  <si>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</si>
  <si>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</si>
  <si>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</si>
  <si>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</si>
  <si>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</si>
  <si>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</si>
  <si>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</si>
  <si>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</si>
  <si>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</si>
  <si>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</si>
  <si>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</si>
  <si>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</si>
  <si>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</si>
  <si>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</si>
  <si>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</si>
  <si>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</si>
  <si>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</si>
  <si>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</si>
  <si>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</si>
  <si>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</si>
  <si>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</si>
  <si>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</si>
  <si>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</si>
  <si>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</si>
  <si>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</si>
  <si>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</si>
  <si>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</si>
  <si>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</si>
  <si>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</si>
  <si>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</si>
  <si>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</si>
  <si>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</si>
  <si>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</si>
  <si>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</si>
  <si>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</si>
  <si>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</si>
  <si>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</si>
  <si>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</si>
  <si>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</si>
  <si>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</si>
  <si>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</si>
  <si>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</si>
  <si>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</si>
  <si>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</si>
  <si>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</si>
  <si>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</si>
  <si>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</si>
  <si>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</si>
  <si>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</si>
  <si>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</si>
  <si>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</si>
  <si>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</si>
  <si>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</si>
  <si>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</si>
  <si>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</si>
  <si>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</si>
  <si>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</si>
  <si>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</si>
  <si>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</si>
  <si>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</si>
  <si>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</si>
  <si>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</si>
  <si>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</si>
  <si>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</si>
  <si>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</si>
  <si>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</si>
  <si>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</si>
  <si>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</si>
  <si>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</si>
  <si>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</si>
  <si>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</si>
  <si>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</si>
  <si>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</si>
  <si>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</si>
  <si>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</si>
  <si>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</si>
  <si>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</si>
  <si>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</si>
  <si>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</si>
  <si>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</si>
  <si>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</si>
  <si>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</si>
  <si>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</si>
  <si>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</si>
  <si>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</si>
  <si>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</si>
  <si>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</si>
  <si>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</si>
  <si>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</si>
  <si>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</si>
  <si>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</si>
  <si>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</si>
  <si>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</si>
  <si>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</si>
  <si>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</si>
  <si>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</si>
  <si>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</si>
  <si>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</si>
  <si>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</si>
  <si>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</si>
  <si>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</si>
  <si>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</si>
  <si>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</si>
  <si>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</si>
  <si>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</si>
  <si>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</si>
  <si>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</si>
  <si>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</si>
  <si>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</si>
  <si>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</si>
  <si>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</si>
  <si>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</si>
  <si>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</si>
  <si>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</si>
  <si>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</si>
  <si>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</si>
  <si>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</si>
  <si>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</si>
  <si>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</si>
  <si>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</si>
  <si>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</si>
  <si>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</si>
  <si>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</si>
  <si>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</si>
  <si>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</si>
  <si>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</si>
  <si>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</si>
  <si>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</si>
  <si>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</si>
  <si>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</si>
  <si>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</si>
  <si>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</si>
  <si>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</si>
  <si>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</si>
  <si>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</si>
  <si>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</si>
  <si>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</si>
  <si>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</si>
  <si>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</si>
  <si>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</si>
  <si>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</si>
  <si>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</si>
  <si>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</si>
  <si>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</si>
  <si>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</si>
  <si>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</si>
  <si>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</si>
  <si>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</si>
  <si>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</si>
  <si>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</si>
  <si>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</si>
  <si>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</si>
  <si>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</si>
  <si>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</si>
  <si>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</si>
  <si>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</si>
  <si>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</si>
  <si>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</si>
  <si>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</si>
  <si>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</si>
  <si>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</si>
  <si>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</si>
  <si>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</si>
  <si>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</si>
  <si>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</si>
  <si>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</si>
  <si>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</si>
  <si>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</si>
  <si>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</si>
  <si>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</si>
  <si>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</si>
  <si>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</si>
  <si>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</si>
  <si>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</si>
  <si>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</si>
  <si>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</si>
  <si>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</si>
  <si>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</si>
  <si>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</si>
  <si>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</si>
  <si>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</si>
  <si>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</si>
  <si>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</si>
  <si>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</si>
  <si>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</si>
  <si>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</si>
  <si>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</si>
  <si>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</si>
  <si>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</si>
  <si>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</si>
  <si>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</si>
  <si>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</si>
  <si>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</si>
  <si>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</si>
  <si>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</si>
  <si>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</si>
  <si>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</si>
  <si>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</si>
  <si>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</si>
  <si>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</si>
  <si>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</si>
  <si>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</si>
  <si>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</si>
  <si>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</si>
  <si>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</si>
  <si>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</si>
  <si>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</si>
  <si>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</si>
  <si>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</si>
  <si>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</si>
  <si>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</si>
  <si>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</si>
  <si>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</si>
  <si>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</si>
  <si>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</si>
  <si>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</si>
  <si>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</si>
  <si>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</si>
  <si>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</si>
  <si>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</si>
  <si>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</si>
  <si>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</si>
  <si>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</si>
  <si>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</si>
  <si>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</si>
  <si>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</si>
  <si>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</si>
  <si>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</si>
  <si>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</si>
  <si>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</si>
  <si>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</si>
  <si>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</si>
  <si>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</si>
  <si>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</si>
  <si>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</si>
  <si>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</si>
  <si>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</si>
  <si>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</si>
  <si>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</si>
  <si>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</si>
  <si>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</si>
  <si>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</si>
  <si>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</si>
  <si>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</si>
  <si>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</si>
  <si>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</si>
  <si>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</si>
  <si>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</si>
  <si>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</si>
  <si>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</si>
  <si>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</si>
  <si>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</si>
  <si>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</si>
  <si>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</si>
  <si>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</si>
  <si>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</si>
  <si>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</si>
  <si>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</si>
  <si>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</si>
  <si>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</si>
  <si>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</si>
  <si>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</si>
  <si>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</si>
  <si>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</si>
  <si>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</si>
  <si>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</si>
  <si>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</si>
  <si>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</si>
  <si>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</si>
  <si>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</si>
  <si>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</si>
  <si>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</si>
  <si>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</si>
  <si>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</si>
  <si>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</si>
  <si>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</si>
  <si>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</si>
  <si>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</si>
  <si>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</si>
  <si>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</si>
  <si>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</si>
  <si>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</si>
  <si>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</si>
  <si>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</si>
  <si>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</si>
  <si>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</si>
  <si>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</si>
  <si>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</si>
  <si>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</si>
  <si>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</si>
  <si>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</si>
  <si>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</si>
  <si>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</si>
  <si>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</si>
  <si>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</si>
  <si>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</si>
  <si>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</si>
  <si>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</si>
  <si>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</si>
  <si>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</si>
  <si>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</si>
  <si>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</si>
  <si>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</si>
  <si>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</si>
  <si>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</si>
  <si>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</si>
  <si>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</si>
  <si>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</si>
  <si>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</si>
  <si>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</si>
  <si>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</si>
  <si>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</si>
  <si>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</si>
  <si>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</si>
  <si>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</si>
  <si>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</si>
  <si>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</si>
  <si>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</si>
  <si>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</si>
  <si>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</si>
  <si>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</si>
  <si>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</si>
  <si>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</si>
  <si>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</si>
  <si>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</si>
  <si>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</si>
  <si>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</si>
  <si>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</si>
  <si>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</si>
  <si>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</si>
  <si>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</si>
  <si>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</si>
  <si>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</si>
  <si>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</si>
  <si>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</si>
  <si>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</si>
  <si>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</si>
  <si>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</si>
  <si>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</si>
  <si>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</si>
  <si>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</si>
  <si>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</si>
  <si>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</si>
  <si>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</si>
  <si>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</si>
  <si>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</si>
  <si>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</si>
  <si>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</si>
  <si>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</si>
  <si>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</si>
  <si>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</si>
  <si>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</si>
  <si>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</si>
  <si>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</si>
  <si>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</si>
  <si>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</si>
  <si>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</si>
  <si>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</si>
  <si>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</si>
  <si>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</si>
  <si>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</si>
  <si>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</si>
  <si>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</si>
  <si>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</si>
  <si>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</si>
  <si>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</si>
  <si>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</si>
  <si>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</si>
  <si>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</si>
  <si>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</si>
  <si>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</si>
  <si>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</si>
  <si>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</si>
  <si>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</si>
  <si>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</si>
  <si>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</si>
  <si>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</si>
  <si>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</si>
  <si>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</si>
  <si>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</si>
  <si>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</si>
  <si>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</si>
  <si>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</si>
  <si>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</si>
  <si>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</si>
  <si>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</si>
  <si>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</si>
  <si>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</si>
  <si>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</si>
  <si>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</si>
  <si>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</si>
  <si>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</si>
  <si>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</si>
  <si>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</si>
  <si>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</si>
  <si>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</si>
  <si>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</si>
  <si>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</si>
  <si>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</si>
  <si>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</si>
  <si>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</si>
  <si>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</si>
  <si>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</si>
  <si>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</si>
  <si>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</si>
  <si>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</si>
  <si>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</si>
  <si>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</si>
  <si>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</si>
  <si>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</si>
  <si>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</si>
  <si>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</si>
  <si>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</si>
  <si>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</si>
  <si>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</si>
  <si>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</si>
  <si>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</si>
  <si>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</si>
  <si>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</si>
  <si>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</si>
  <si>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</si>
  <si>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</si>
  <si>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</si>
  <si>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</si>
  <si>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</si>
  <si>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</si>
  <si>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</si>
  <si>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</si>
  <si>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</si>
  <si>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</si>
  <si>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</si>
  <si>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</si>
  <si>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</si>
  <si>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</si>
  <si>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</si>
  <si>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</si>
  <si>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</si>
  <si>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</si>
  <si>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</si>
  <si>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</si>
  <si>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</si>
  <si>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</si>
  <si>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</si>
  <si>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</si>
  <si>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</si>
  <si>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</si>
  <si>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</si>
  <si>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</si>
  <si>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</si>
  <si>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</si>
  <si>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</si>
  <si>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</si>
  <si>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</si>
  <si>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</si>
  <si>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</si>
  <si>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</si>
  <si>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</si>
  <si>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</si>
  <si>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</si>
  <si>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</si>
  <si>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</si>
  <si>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</si>
  <si>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</si>
  <si>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</si>
  <si>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</si>
  <si>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</si>
  <si>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</si>
  <si>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</si>
  <si>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</si>
  <si>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</si>
  <si>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</si>
  <si>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</si>
  <si>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</si>
  <si>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</si>
  <si>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</si>
  <si>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</si>
  <si>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</si>
  <si>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</si>
  <si>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</si>
  <si>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</si>
  <si>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</si>
  <si>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</si>
  <si>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</si>
  <si>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</si>
  <si>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</si>
  <si>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</si>
  <si>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</si>
  <si>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</si>
  <si>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</si>
  <si>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</si>
  <si>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</si>
  <si>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</si>
  <si>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</si>
  <si>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</si>
  <si>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</si>
  <si>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</si>
  <si>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</si>
  <si>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</si>
  <si>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</si>
  <si>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</si>
  <si>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</si>
  <si>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</si>
  <si>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</si>
  <si>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</si>
  <si>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</si>
  <si>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</si>
  <si>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</si>
  <si>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</si>
  <si>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</si>
  <si>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</si>
  <si>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</si>
  <si>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</si>
  <si>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</si>
  <si>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</si>
  <si>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</si>
  <si>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</si>
  <si>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</si>
  <si>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</si>
  <si>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</si>
  <si>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</si>
  <si>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</si>
  <si>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</si>
  <si>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</si>
  <si>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</si>
  <si>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</si>
  <si>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</si>
  <si>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</si>
  <si>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</si>
  <si>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</si>
  <si>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</si>
  <si>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</si>
  <si>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</si>
  <si>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</si>
  <si>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</si>
  <si>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</si>
  <si>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</si>
  <si>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</si>
  <si>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</si>
  <si>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</si>
  <si>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</si>
  <si>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</si>
  <si>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</si>
  <si>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</si>
  <si>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</si>
  <si>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</si>
  <si>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</si>
  <si>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</si>
  <si>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</si>
  <si>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</si>
  <si>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</si>
  <si>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</si>
  <si>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</si>
  <si>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</si>
  <si>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</si>
  <si>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</si>
  <si>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</si>
  <si>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</si>
  <si>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</si>
  <si>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</si>
  <si>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</si>
  <si>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</si>
  <si>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</si>
  <si>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</si>
  <si>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</si>
  <si>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</si>
  <si>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</si>
  <si>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</si>
  <si>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</si>
  <si>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</si>
  <si>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</si>
  <si>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</si>
  <si>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</si>
  <si>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</si>
  <si>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</si>
  <si>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</si>
  <si>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</si>
  <si>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</si>
  <si>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</si>
  <si>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</si>
  <si>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</si>
  <si>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</si>
  <si>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</si>
  <si>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</si>
  <si>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</si>
  <si>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</si>
  <si>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</si>
  <si>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</si>
  <si>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</si>
  <si>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</si>
  <si>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</si>
  <si>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</si>
  <si>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</si>
  <si>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</si>
  <si>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</si>
  <si>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</si>
  <si>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</si>
  <si>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</si>
  <si>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</si>
  <si>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</si>
  <si>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</si>
  <si>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</si>
  <si>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</si>
  <si>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</si>
  <si>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</si>
  <si>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</si>
  <si>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</si>
  <si>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</si>
  <si>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</si>
  <si>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</si>
  <si>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</si>
  <si>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</si>
  <si>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</si>
  <si>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</si>
  <si>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</si>
  <si>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</si>
  <si>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</si>
  <si>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</si>
  <si>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</si>
  <si>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</si>
  <si>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</si>
  <si>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</si>
  <si>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</si>
  <si>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</si>
  <si>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</si>
  <si>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</si>
  <si>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</si>
  <si>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</si>
  <si>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</si>
  <si>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</si>
  <si>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</si>
  <si>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</si>
  <si>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</si>
  <si>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</si>
  <si>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</si>
  <si>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</si>
  <si>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</si>
  <si>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</si>
  <si>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</si>
  <si>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</si>
  <si>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</si>
  <si>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</si>
  <si>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</si>
  <si>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</si>
  <si>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</si>
  <si>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</si>
  <si>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</si>
  <si>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</si>
  <si>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</si>
  <si>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</si>
  <si>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</si>
  <si>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</si>
  <si>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</si>
  <si>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</si>
  <si>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</si>
  <si>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</si>
  <si>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</si>
  <si>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</si>
  <si>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</si>
  <si>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</si>
  <si>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</si>
  <si>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</si>
  <si>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</si>
  <si>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</si>
  <si>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</si>
  <si>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</si>
  <si>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</si>
  <si>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</si>
  <si>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</si>
  <si>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</si>
  <si>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</si>
  <si>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</si>
  <si>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</si>
  <si>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</si>
  <si>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</si>
  <si>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</si>
  <si>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</si>
  <si>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</si>
  <si>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</si>
  <si>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</si>
  <si>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</si>
  <si>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</si>
  <si>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</si>
  <si>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</si>
  <si>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</si>
  <si>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</si>
  <si>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</si>
  <si>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</si>
  <si>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</si>
  <si>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</si>
  <si>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</si>
  <si>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</si>
  <si>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</si>
  <si>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</si>
  <si>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</si>
  <si>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</si>
  <si>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</si>
  <si>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</si>
  <si>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</si>
  <si>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</si>
  <si>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</si>
  <si>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</si>
  <si>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</si>
  <si>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</si>
  <si>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</si>
  <si>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</si>
  <si>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</si>
  <si>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</si>
  <si>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</si>
  <si>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</si>
  <si>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</si>
  <si>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</si>
  <si>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</si>
  <si>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</si>
  <si>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</si>
  <si>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</si>
  <si>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</si>
  <si>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</si>
  <si>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</si>
  <si>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</si>
  <si>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</si>
  <si>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</si>
  <si>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</si>
  <si>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</si>
  <si>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</si>
  <si>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</si>
  <si>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</si>
  <si>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</si>
  <si>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</si>
  <si>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</si>
  <si>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</si>
  <si>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</si>
  <si>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</si>
  <si>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</si>
  <si>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</si>
  <si>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</si>
  <si>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</si>
  <si>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</si>
  <si>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</si>
  <si>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</si>
  <si>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</si>
  <si>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</si>
  <si>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</si>
  <si>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</si>
  <si>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</si>
  <si>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</si>
  <si>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</si>
  <si>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</si>
  <si>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</si>
  <si>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</si>
  <si>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</si>
  <si>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</si>
  <si>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</si>
  <si>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</si>
  <si>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</si>
  <si>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</si>
  <si>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</si>
  <si>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</si>
  <si>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</si>
  <si>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</si>
  <si>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</si>
  <si>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</si>
  <si>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</si>
  <si>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</si>
  <si>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</si>
  <si>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</si>
  <si>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</si>
  <si>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</si>
  <si>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</si>
  <si>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</si>
  <si>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</si>
  <si>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</si>
  <si>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</si>
  <si>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</si>
  <si>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</si>
  <si>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</si>
  <si>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</si>
  <si>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</si>
  <si>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</si>
  <si>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</si>
  <si>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</si>
  <si>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</si>
  <si>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</si>
  <si>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</si>
  <si>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</si>
  <si>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</si>
  <si>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</si>
  <si>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</si>
  <si>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</si>
  <si>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</si>
  <si>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</si>
  <si>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</si>
  <si>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</si>
  <si>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</si>
  <si>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</si>
  <si>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</si>
  <si>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</si>
  <si>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</si>
  <si>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</si>
  <si>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</si>
  <si>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</si>
  <si>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</si>
  <si>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</si>
  <si>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</si>
  <si>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</si>
  <si>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</si>
  <si>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</si>
  <si>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</si>
  <si>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</si>
  <si>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</si>
  <si>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</si>
  <si>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</si>
  <si>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</si>
  <si>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</si>
  <si>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</si>
  <si>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</si>
  <si>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</si>
  <si>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</si>
  <si>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</si>
  <si>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</si>
  <si>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</si>
  <si>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</si>
  <si>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</si>
  <si>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</si>
  <si>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</si>
  <si>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</si>
  <si>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</si>
  <si>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</si>
  <si>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</si>
  <si>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</si>
  <si>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</si>
  <si>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</si>
  <si>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</si>
  <si>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</si>
  <si>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</si>
  <si>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</si>
  <si>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</si>
  <si>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</si>
  <si>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</si>
  <si>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</si>
  <si>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</si>
  <si>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</si>
  <si>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</si>
  <si>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</si>
  <si>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</si>
  <si>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</si>
  <si>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</si>
  <si>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</si>
  <si>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</si>
  <si>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</si>
  <si>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</si>
  <si>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</si>
  <si>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</si>
  <si>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</si>
  <si>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</si>
  <si>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</si>
  <si>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</si>
  <si>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</si>
  <si>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</si>
  <si>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</si>
  <si>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</si>
  <si>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</si>
  <si>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</si>
  <si>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</si>
  <si>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</si>
  <si>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</si>
  <si>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</si>
  <si>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</si>
  <si>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</si>
  <si>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</si>
  <si>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</si>
  <si>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</si>
  <si>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</si>
  <si>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</si>
  <si>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</si>
  <si>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</si>
  <si>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</si>
  <si>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</si>
  <si>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</si>
  <si>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</si>
  <si>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</si>
  <si>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</si>
  <si>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</si>
  <si>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</si>
  <si>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</si>
  <si>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</si>
  <si>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</si>
  <si>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</si>
  <si>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</si>
  <si>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</si>
  <si>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</si>
  <si>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</si>
  <si>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</si>
  <si>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</si>
  <si>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</si>
  <si>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</si>
  <si>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</si>
  <si>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</si>
  <si>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</si>
  <si>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</si>
  <si>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</si>
  <si>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</si>
  <si>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</si>
  <si>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</si>
  <si>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</si>
  <si>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</si>
  <si>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</si>
  <si>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</si>
  <si>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</si>
  <si>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</si>
  <si>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</si>
  <si>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</si>
  <si>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</si>
  <si>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</si>
  <si>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</si>
  <si>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</si>
  <si>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</si>
  <si>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</si>
  <si>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</si>
  <si>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</si>
  <si>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</si>
  <si>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</si>
  <si>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</si>
  <si>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</si>
  <si>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</si>
  <si>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</si>
  <si>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</si>
  <si>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</si>
  <si>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</si>
  <si>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</si>
  <si>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</si>
  <si>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</si>
  <si>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</si>
  <si>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</si>
  <si>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</si>
  <si>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</si>
  <si>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</si>
  <si>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</si>
  <si>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</si>
  <si>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</si>
  <si>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</si>
  <si>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</si>
  <si>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</si>
  <si>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</si>
  <si>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</si>
  <si>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</si>
  <si>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</si>
  <si>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</si>
  <si>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</si>
  <si>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</si>
  <si>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</si>
  <si>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</si>
  <si>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</si>
  <si>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</si>
  <si>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</si>
  <si>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</si>
  <si>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</si>
  <si>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</si>
  <si>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</si>
  <si>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</si>
  <si>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</si>
  <si>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</si>
  <si>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</si>
  <si>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</si>
  <si>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</si>
  <si>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</si>
  <si>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</si>
  <si>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</si>
  <si>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</si>
  <si>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</si>
  <si>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</si>
  <si>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</si>
  <si>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</si>
  <si>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</si>
  <si>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</si>
  <si>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</si>
  <si>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</si>
  <si>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</si>
  <si>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</si>
  <si>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</si>
  <si>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</si>
  <si>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</si>
  <si>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</si>
  <si>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</si>
  <si>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</si>
  <si>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</si>
  <si>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</si>
  <si>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</si>
  <si>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</si>
  <si>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</si>
  <si>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</si>
  <si>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</si>
  <si>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</si>
  <si>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</si>
  <si>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</si>
  <si>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</si>
  <si>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</si>
  <si>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</si>
  <si>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</si>
  <si>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</si>
  <si>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</si>
  <si>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</si>
  <si>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</si>
  <si>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</si>
  <si>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</si>
  <si>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</si>
  <si>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</si>
  <si>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</si>
  <si>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</si>
  <si>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</si>
  <si>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</si>
  <si>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</si>
  <si>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</si>
  <si>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</si>
  <si>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</si>
  <si>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</si>
  <si>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</si>
  <si>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</si>
  <si>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</si>
  <si>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</si>
  <si>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</si>
  <si>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</si>
  <si>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</si>
  <si>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</si>
  <si>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</si>
  <si>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</si>
  <si>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</si>
  <si>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</si>
  <si>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</si>
  <si>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</si>
  <si>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</si>
  <si>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</si>
  <si>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</si>
  <si>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</si>
  <si>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</si>
  <si>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</si>
  <si>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</si>
  <si>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</si>
  <si>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</si>
  <si>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</si>
  <si>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</si>
  <si>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</si>
  <si>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</si>
  <si>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</si>
  <si>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</si>
  <si>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</si>
  <si>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</si>
  <si>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</si>
  <si>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</si>
  <si>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</si>
  <si>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</si>
  <si>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</si>
  <si>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</si>
  <si>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</si>
  <si>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</si>
  <si>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</si>
  <si>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</si>
  <si>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</si>
  <si>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</si>
  <si>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</si>
  <si>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</si>
  <si>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</si>
  <si>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</si>
  <si>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</si>
  <si>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</si>
  <si>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</si>
  <si>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</si>
  <si>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</si>
  <si>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</si>
  <si>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</si>
  <si>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</si>
  <si>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</si>
  <si>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</si>
  <si>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</si>
  <si>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</si>
  <si>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</si>
  <si>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</si>
  <si>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</si>
  <si>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</si>
  <si>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</si>
  <si>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</si>
  <si>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</si>
  <si>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</si>
  <si>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</si>
  <si>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</si>
  <si>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</si>
  <si>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</si>
  <si>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</si>
  <si>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</si>
  <si>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</si>
  <si>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</si>
  <si>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</si>
  <si>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</si>
  <si>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</si>
  <si>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</si>
  <si>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</si>
  <si>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</si>
  <si>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</si>
  <si>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</si>
  <si>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</si>
  <si>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</si>
  <si>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</si>
  <si>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</si>
  <si>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</si>
  <si>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</si>
  <si>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</si>
  <si>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</si>
  <si>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</si>
  <si>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</si>
  <si>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</si>
  <si>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</si>
  <si>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</si>
  <si>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</si>
  <si>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</si>
  <si>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</si>
  <si>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</si>
  <si>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</si>
  <si>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</si>
  <si>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</si>
  <si>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</si>
  <si>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</si>
  <si>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</si>
  <si>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</si>
  <si>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</si>
  <si>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</si>
  <si>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</si>
  <si>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</si>
  <si>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</si>
  <si>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</si>
  <si>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</si>
  <si>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</si>
  <si>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</si>
  <si>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</si>
  <si>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</si>
  <si>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</si>
  <si>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</si>
  <si>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</si>
  <si>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</si>
  <si>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</si>
  <si>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</si>
  <si>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</si>
  <si>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</si>
  <si>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</si>
  <si>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</si>
  <si>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</si>
  <si>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</si>
  <si>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</si>
  <si>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</si>
  <si>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</si>
  <si>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</si>
  <si>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</si>
  <si>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</si>
  <si>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</si>
  <si>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</si>
  <si>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</si>
  <si>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</si>
  <si>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</si>
  <si>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</si>
  <si>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</si>
  <si>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</si>
  <si>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</si>
  <si>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</si>
  <si>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</si>
  <si>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</si>
  <si>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</si>
  <si>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</si>
  <si>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</si>
  <si>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</si>
  <si>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</si>
  <si>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</si>
  <si>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</si>
  <si>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</si>
  <si>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</si>
  <si>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</si>
  <si>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</si>
  <si>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</si>
  <si>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</si>
  <si>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</si>
  <si>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</si>
  <si>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</si>
  <si>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</si>
  <si>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</si>
  <si>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</si>
  <si>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</si>
  <si>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</si>
  <si>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</si>
  <si>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</si>
  <si>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</si>
  <si>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</si>
  <si>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</si>
  <si>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</si>
  <si>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</si>
  <si>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</si>
  <si>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</si>
  <si>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</si>
  <si>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</si>
  <si>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</si>
  <si>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</si>
  <si>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</si>
  <si>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</si>
  <si>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</si>
  <si>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</si>
  <si>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</si>
  <si>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</si>
  <si>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</si>
  <si>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</si>
  <si>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</si>
  <si>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</si>
  <si>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</si>
  <si>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</si>
  <si>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</si>
  <si>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</si>
  <si>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</si>
  <si>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</si>
  <si>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</si>
  <si>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</si>
  <si>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</si>
  <si>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</si>
  <si>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</si>
  <si>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</si>
  <si>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</si>
  <si>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</si>
  <si>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</si>
  <si>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</si>
  <si>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</si>
  <si>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</si>
  <si>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</si>
  <si>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</si>
  <si>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</si>
  <si>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</si>
  <si>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</si>
  <si>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</si>
  <si>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</si>
  <si>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</si>
  <si>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</si>
  <si>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</si>
  <si>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</si>
  <si>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</si>
  <si>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</si>
  <si>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</si>
  <si>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</si>
  <si>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</si>
  <si>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</si>
  <si>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</si>
  <si>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</si>
  <si>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</si>
  <si>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</si>
  <si>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</si>
  <si>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</si>
  <si>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</si>
  <si>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</si>
  <si>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</si>
  <si>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</si>
  <si>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</si>
  <si>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</si>
  <si>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</si>
  <si>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</si>
  <si>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</si>
  <si>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</si>
  <si>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</si>
  <si>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</si>
  <si>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</si>
  <si>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</si>
  <si>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</si>
  <si>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</si>
  <si>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</si>
  <si>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</si>
  <si>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</si>
  <si>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</si>
  <si>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</si>
  <si>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</si>
  <si>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</si>
  <si>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</si>
  <si>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</si>
  <si>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</si>
  <si>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</si>
  <si>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</si>
  <si>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</si>
  <si>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</si>
  <si>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</si>
  <si>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</si>
  <si>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</si>
  <si>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</si>
  <si>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</si>
  <si>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</si>
  <si>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</si>
  <si>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</si>
  <si>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</si>
  <si>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</si>
  <si>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</si>
  <si>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</si>
  <si>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</si>
  <si>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</si>
  <si>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</si>
  <si>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</si>
  <si>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</si>
  <si>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</si>
  <si>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</si>
  <si>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</si>
  <si>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</si>
  <si>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</si>
  <si>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</si>
  <si>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</si>
  <si>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</si>
  <si>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</si>
  <si>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</si>
  <si>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</si>
  <si>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</si>
  <si>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</si>
  <si>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</si>
  <si>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</si>
  <si>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</si>
  <si>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</si>
  <si>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</si>
  <si>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</si>
  <si>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</si>
  <si>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</si>
  <si>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</si>
  <si>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</si>
  <si>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</si>
  <si>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</si>
  <si>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</si>
  <si>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</si>
  <si>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</si>
  <si>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</si>
  <si>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</si>
  <si>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</si>
  <si>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</si>
  <si>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</si>
  <si>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</si>
  <si>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</si>
  <si>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</si>
  <si>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</si>
  <si>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</si>
  <si>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</si>
  <si>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</si>
  <si>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</si>
  <si>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</si>
  <si>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</si>
  <si>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</si>
  <si>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</si>
  <si>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</si>
  <si>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</si>
  <si>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</si>
  <si>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</si>
  <si>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</si>
  <si>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</si>
  <si>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</si>
  <si>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</si>
  <si>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</si>
  <si>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</si>
  <si>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</si>
  <si>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</si>
  <si>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</si>
  <si>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</si>
  <si>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</si>
  <si>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</si>
  <si>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</si>
  <si>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</si>
  <si>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</si>
  <si>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</si>
  <si>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</si>
  <si>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</si>
  <si>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</si>
  <si>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</si>
  <si>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</si>
  <si>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</si>
  <si>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</si>
  <si>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</si>
  <si>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</si>
  <si>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</si>
  <si>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</si>
  <si>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</si>
  <si>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</si>
  <si>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</si>
  <si>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</si>
  <si>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</si>
  <si>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</si>
  <si>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</si>
  <si>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</si>
  <si>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</si>
  <si>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</si>
  <si>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</si>
  <si>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</si>
  <si>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</si>
  <si>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</si>
  <si>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</si>
  <si>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</si>
  <si>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</si>
  <si>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</si>
  <si>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</si>
  <si>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</si>
  <si>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</si>
  <si>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</si>
  <si>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</si>
  <si>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</si>
  <si>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</si>
  <si>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</si>
  <si>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</si>
  <si>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</si>
  <si>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</si>
  <si>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</si>
  <si>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</si>
  <si>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</si>
  <si>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</si>
  <si>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</si>
  <si>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</si>
  <si>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</si>
  <si>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</si>
  <si>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</si>
  <si>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</si>
  <si>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</si>
  <si>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</si>
  <si>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</si>
  <si>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</si>
  <si>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</si>
  <si>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</si>
  <si>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</si>
  <si>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</si>
  <si>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</si>
  <si>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</si>
  <si>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</si>
  <si>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</si>
  <si>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</si>
  <si>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</si>
  <si>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</si>
  <si>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</si>
  <si>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</si>
  <si>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</si>
  <si>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</si>
  <si>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</si>
  <si>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</si>
  <si>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</si>
  <si>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</si>
  <si>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</si>
  <si>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</si>
  <si>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</si>
  <si>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</si>
  <si>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</si>
  <si>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</si>
  <si>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</si>
  <si>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</si>
  <si>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</si>
  <si>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</si>
  <si>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</si>
  <si>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</si>
  <si>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</si>
  <si>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</si>
  <si>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</si>
  <si>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</si>
  <si>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</si>
  <si>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</si>
  <si>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</si>
  <si>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</si>
  <si>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</si>
  <si>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</si>
  <si>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</si>
  <si>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</si>
  <si>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</si>
  <si>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</si>
  <si>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</si>
  <si>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</si>
  <si>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</si>
  <si>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</si>
  <si>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</si>
  <si>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</si>
  <si>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</si>
  <si>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</si>
  <si>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</si>
  <si>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</si>
  <si>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</si>
  <si>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</si>
  <si>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</si>
  <si>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</si>
  <si>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</si>
  <si>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</si>
  <si>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</si>
  <si>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</si>
  <si>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</si>
  <si>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</si>
  <si>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</si>
  <si>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</si>
  <si>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</si>
  <si>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</si>
  <si>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</si>
  <si>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</si>
  <si>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</si>
  <si>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</si>
  <si>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</si>
  <si>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</si>
  <si>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</si>
  <si>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</si>
  <si>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</si>
  <si>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</si>
  <si>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</si>
  <si>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</si>
  <si>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</si>
  <si>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</si>
  <si>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</si>
  <si>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</si>
  <si>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</si>
  <si>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</si>
  <si>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</si>
  <si>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</si>
  <si>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</si>
  <si>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</si>
  <si>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</si>
  <si>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</si>
  <si>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</si>
  <si>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</si>
  <si>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</si>
  <si>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</si>
  <si>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</si>
  <si>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</si>
  <si>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</si>
  <si>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</si>
  <si>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</si>
  <si>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</si>
  <si>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</si>
  <si>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</si>
  <si>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</si>
  <si>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</si>
  <si>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</si>
  <si>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</si>
  <si>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</si>
  <si>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</si>
  <si>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</si>
  <si>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</si>
  <si>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</si>
  <si>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</si>
  <si>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</si>
  <si>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</si>
  <si>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</si>
  <si>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</si>
  <si>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</si>
  <si>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</si>
  <si>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</si>
  <si>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</si>
  <si>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</si>
  <si>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</si>
  <si>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</si>
  <si>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</si>
  <si>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</si>
  <si>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</si>
  <si>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</si>
  <si>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</si>
  <si>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</si>
  <si>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</si>
  <si>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</si>
  <si>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</si>
  <si>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</si>
  <si>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</si>
  <si>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</si>
  <si>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</si>
  <si>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</si>
  <si>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</si>
  <si>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</si>
  <si>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</si>
  <si>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</si>
  <si>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</si>
  <si>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</si>
  <si>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</si>
  <si>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</si>
  <si>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</si>
  <si>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</si>
  <si>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</si>
  <si>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</si>
  <si>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</si>
  <si>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</si>
  <si>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</si>
  <si>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</si>
  <si>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</si>
  <si>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</si>
  <si>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</si>
  <si>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</si>
  <si>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</si>
  <si>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</si>
  <si>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</si>
  <si>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</si>
  <si>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</si>
  <si>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</si>
  <si>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</si>
  <si>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</si>
  <si>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</si>
  <si>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</si>
  <si>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</si>
  <si>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</si>
  <si>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</si>
  <si>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</si>
  <si>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</si>
  <si>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</si>
  <si>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</si>
  <si>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</si>
  <si>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</si>
  <si>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</si>
  <si>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</si>
  <si>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</si>
  <si>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</si>
  <si>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</si>
  <si>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</si>
  <si>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</si>
  <si>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</si>
  <si>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</si>
  <si>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</si>
  <si>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</si>
  <si>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</si>
  <si>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</si>
  <si>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</si>
  <si>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</si>
  <si>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</si>
  <si>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</si>
  <si>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</si>
  <si>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</si>
  <si>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</si>
  <si>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</si>
  <si>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</si>
  <si>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</si>
  <si>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</si>
  <si>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</si>
  <si>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</si>
  <si>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</si>
  <si>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</si>
  <si>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</si>
  <si>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</si>
  <si>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</si>
  <si>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</si>
  <si>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</si>
  <si>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</si>
  <si>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</si>
  <si>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</si>
  <si>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</si>
  <si>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</si>
  <si>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</si>
  <si>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</si>
  <si>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</si>
  <si>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</si>
  <si>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</si>
  <si>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</si>
  <si>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</si>
  <si>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</si>
  <si>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</si>
  <si>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</si>
  <si>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</si>
  <si>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</si>
  <si>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</si>
  <si>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</si>
  <si>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</si>
  <si>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</si>
  <si>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</si>
  <si>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</si>
  <si>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</si>
  <si>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</si>
  <si>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</si>
  <si>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</si>
  <si>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</si>
  <si>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</si>
  <si>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</si>
  <si>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</si>
  <si>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</si>
  <si>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</si>
  <si>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</si>
  <si>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</si>
  <si>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</si>
  <si>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</si>
  <si>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</si>
  <si>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</si>
  <si>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</si>
  <si>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</si>
  <si>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</si>
  <si>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</si>
  <si>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</si>
  <si>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</si>
  <si>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</si>
  <si>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</si>
  <si>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</si>
  <si>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</si>
  <si>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</si>
  <si>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</si>
  <si>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</si>
  <si>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</si>
  <si>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</si>
  <si>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</si>
  <si>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</si>
  <si>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</si>
  <si>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</si>
  <si>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</si>
  <si>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</si>
  <si>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</si>
  <si>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</si>
  <si>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</si>
  <si>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</si>
  <si>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</si>
  <si>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</si>
  <si>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</si>
  <si>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</si>
  <si>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</si>
  <si>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</si>
  <si>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</si>
  <si>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</si>
  <si>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</si>
  <si>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</si>
  <si>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</si>
  <si>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</si>
  <si>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</si>
  <si>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</si>
  <si>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</si>
  <si>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</si>
  <si>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</si>
  <si>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</si>
  <si>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</si>
  <si>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</si>
  <si>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</si>
  <si>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</si>
  <si>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</si>
  <si>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</si>
  <si>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</si>
  <si>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</si>
  <si>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</si>
  <si>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</si>
  <si>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</si>
  <si>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</si>
  <si>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</si>
  <si>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</si>
  <si>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</si>
  <si>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</si>
  <si>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</si>
  <si>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</si>
  <si>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</si>
  <si>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</si>
  <si>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</si>
  <si>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</si>
  <si>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</si>
  <si>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</si>
  <si>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</si>
  <si>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</si>
  <si>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</si>
  <si>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</si>
  <si>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</si>
  <si>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</si>
  <si>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</si>
  <si>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</si>
  <si>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</si>
  <si>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</si>
  <si>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</si>
  <si>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</si>
  <si>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</si>
  <si>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</si>
  <si>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</si>
  <si>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</si>
  <si>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</si>
  <si>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</si>
  <si>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</si>
  <si>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</si>
  <si>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</si>
  <si>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</si>
  <si>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</si>
  <si>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</si>
  <si>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</si>
  <si>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</si>
  <si>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</si>
  <si>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</si>
  <si>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</si>
  <si>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</si>
  <si>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</si>
  <si>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</si>
  <si>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</si>
  <si>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</si>
  <si>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</si>
  <si>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</si>
  <si>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</si>
  <si>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</si>
  <si>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</si>
  <si>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</si>
  <si>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</si>
  <si>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</si>
  <si>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</si>
  <si>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</si>
  <si>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</si>
  <si>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</si>
  <si>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</si>
  <si>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</si>
  <si>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</si>
  <si>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</si>
  <si>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</si>
  <si>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</si>
  <si>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</si>
  <si>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</si>
  <si>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</si>
  <si>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</si>
  <si>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</si>
  <si>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</si>
  <si>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</si>
  <si>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</si>
  <si>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</si>
  <si>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</si>
  <si>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</si>
  <si>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</si>
  <si>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</si>
  <si>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</si>
  <si>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</si>
  <si>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</si>
  <si>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</si>
  <si>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</si>
  <si>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</si>
  <si>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</si>
  <si>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</si>
  <si>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</si>
  <si>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</si>
  <si>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</si>
  <si>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</si>
  <si>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</si>
  <si>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</si>
  <si>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</si>
  <si>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</si>
  <si>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</si>
  <si>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</si>
  <si>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</si>
  <si>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</si>
  <si>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</si>
  <si>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</si>
  <si>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</si>
  <si>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</si>
  <si>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</si>
  <si>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</si>
  <si>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</si>
  <si>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</si>
  <si>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</si>
  <si>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</si>
  <si>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</si>
  <si>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</si>
  <si>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</si>
  <si>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</si>
  <si>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</si>
  <si>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</si>
  <si>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</si>
  <si>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</si>
  <si>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</si>
  <si>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</si>
  <si>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</si>
  <si>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</si>
  <si>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</si>
  <si>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</si>
  <si>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</si>
  <si>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</si>
  <si>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</si>
  <si>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</si>
  <si>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</si>
  <si>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</si>
  <si>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</si>
  <si>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</si>
  <si>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</si>
  <si>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</si>
  <si>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</si>
  <si>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</si>
  <si>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</si>
  <si>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</si>
  <si>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</si>
  <si>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</si>
  <si>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</si>
  <si>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</si>
  <si>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</si>
  <si>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</si>
  <si>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</si>
  <si>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</si>
  <si>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</si>
  <si>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</si>
  <si>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</si>
  <si>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</si>
  <si>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</si>
  <si>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</si>
  <si>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</si>
  <si>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</si>
  <si>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</si>
  <si>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</si>
  <si>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</si>
  <si>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</si>
  <si>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</si>
  <si>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</si>
  <si>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</si>
  <si>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</si>
  <si>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</si>
  <si>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</si>
  <si>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</si>
  <si>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</si>
  <si>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</si>
  <si>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</si>
  <si>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</si>
  <si>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</si>
  <si>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</si>
  <si>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</si>
  <si>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</si>
  <si>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</si>
  <si>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</si>
  <si>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</si>
  <si>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</si>
  <si>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</si>
  <si>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</si>
  <si>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</si>
  <si>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</si>
  <si>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</si>
  <si>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</si>
  <si>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</si>
  <si>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</si>
  <si>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</si>
  <si>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</si>
  <si>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</si>
  <si>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</si>
  <si>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</si>
  <si>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</si>
  <si>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</si>
  <si>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</si>
  <si>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</si>
  <si>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</si>
  <si>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</si>
  <si>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</si>
  <si>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</si>
  <si>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</si>
  <si>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</si>
  <si>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</si>
  <si>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</si>
  <si>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</si>
  <si>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</si>
  <si>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</si>
  <si>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</si>
  <si>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</si>
  <si>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</si>
  <si>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</si>
  <si>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</si>
  <si>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</si>
  <si>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</si>
  <si>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</si>
  <si>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</si>
  <si>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</si>
  <si>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</si>
  <si>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</si>
  <si>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</si>
  <si>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</si>
  <si>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</si>
  <si>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</si>
  <si>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</si>
  <si>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</si>
  <si>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</si>
  <si>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</si>
  <si>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</si>
  <si>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</si>
  <si>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</si>
  <si>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</si>
  <si>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</si>
  <si>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</si>
  <si>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</si>
  <si>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</si>
  <si>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</si>
  <si>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</si>
  <si>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</si>
  <si>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</si>
  <si>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</si>
  <si>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</si>
  <si>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</si>
  <si>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</si>
  <si>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</si>
  <si>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</si>
  <si>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</si>
  <si>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</si>
  <si>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</si>
  <si>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</si>
  <si>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</si>
  <si>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</si>
  <si>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</si>
  <si>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</si>
  <si>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</si>
  <si>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</si>
  <si>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</si>
  <si>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</si>
  <si>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</si>
  <si>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</si>
  <si>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</si>
  <si>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</si>
  <si>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</si>
  <si>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</si>
  <si>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</si>
  <si>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</si>
  <si>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</si>
  <si>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</si>
  <si>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</si>
  <si>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</si>
  <si>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</si>
  <si>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</si>
  <si>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</si>
  <si>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</si>
  <si>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</si>
  <si>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</si>
  <si>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</si>
  <si>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</si>
  <si>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</si>
  <si>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</si>
  <si>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</si>
  <si>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</si>
  <si>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</si>
  <si>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</si>
  <si>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</si>
  <si>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</si>
  <si>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</si>
  <si>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</si>
  <si>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</si>
  <si>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</si>
  <si>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</si>
  <si>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</si>
  <si>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</si>
  <si>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</si>
  <si>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</si>
  <si>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</si>
  <si>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</si>
  <si>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</si>
  <si>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</si>
  <si>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</si>
  <si>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</si>
  <si>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</si>
  <si>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</si>
  <si>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</si>
  <si>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</si>
  <si>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</si>
  <si>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</si>
  <si>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</si>
  <si>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</si>
  <si>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</si>
  <si>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</si>
  <si>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</si>
  <si>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</si>
  <si>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</si>
  <si>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</si>
  <si>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</si>
  <si>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</si>
  <si>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</si>
  <si>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</si>
  <si>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</si>
  <si>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</si>
  <si>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</si>
  <si>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</si>
  <si>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</si>
  <si>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</si>
  <si>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</si>
  <si>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</si>
  <si>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</si>
  <si>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</si>
  <si>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</si>
  <si>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</si>
  <si>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</si>
  <si>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</si>
  <si>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</si>
  <si>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</si>
  <si>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</si>
  <si>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</si>
  <si>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</si>
  <si>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</si>
  <si>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</si>
  <si>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</si>
  <si>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</si>
  <si>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</si>
  <si>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</si>
  <si>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</si>
  <si>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</si>
  <si>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</si>
  <si>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</si>
  <si>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</si>
  <si>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</si>
  <si>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</si>
  <si>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</si>
  <si>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</si>
  <si>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</si>
  <si>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</si>
  <si>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</si>
  <si>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</si>
  <si>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</si>
  <si>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</si>
  <si>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</si>
  <si>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</si>
  <si>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</si>
  <si>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</si>
  <si>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</si>
  <si>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</si>
  <si>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</si>
  <si>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</si>
  <si>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</si>
  <si>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</si>
  <si>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</si>
  <si>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</si>
  <si>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</si>
  <si>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</si>
  <si>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</si>
  <si>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</si>
  <si>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</si>
  <si>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</si>
  <si>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</si>
  <si>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</si>
  <si>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</si>
  <si>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</si>
  <si>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</si>
  <si>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</si>
  <si>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</si>
  <si>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</si>
  <si>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</si>
  <si>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</si>
  <si>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</si>
  <si>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</si>
  <si>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</si>
  <si>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</si>
  <si>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</si>
  <si>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</si>
  <si>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</si>
  <si>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</si>
  <si>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</si>
  <si>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</si>
  <si>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</si>
  <si>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</si>
  <si>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</si>
  <si>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</si>
  <si>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</si>
  <si>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</si>
  <si>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</si>
  <si>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</si>
  <si>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</si>
  <si>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</si>
  <si>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</si>
  <si>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</si>
  <si>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</si>
  <si>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</si>
  <si>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</si>
  <si>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</si>
  <si>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</si>
  <si>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</si>
  <si>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</si>
  <si>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</si>
  <si>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</si>
  <si>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</si>
  <si>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</si>
  <si>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</si>
  <si>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</si>
  <si>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</si>
  <si>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</si>
  <si>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</si>
  <si>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</si>
  <si>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</si>
  <si>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</si>
  <si>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</si>
  <si>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</si>
  <si>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</si>
  <si>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</si>
  <si>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</si>
  <si>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</si>
  <si>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</si>
  <si>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</si>
  <si>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</si>
  <si>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</si>
  <si>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</si>
  <si>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</si>
  <si>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</si>
  <si>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</si>
  <si>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</si>
  <si>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</si>
  <si>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</si>
  <si>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</si>
  <si>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</si>
  <si>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</si>
  <si>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</si>
  <si>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</si>
  <si>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</si>
  <si>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</si>
  <si>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</si>
  <si>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</si>
  <si>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</si>
  <si>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</si>
  <si>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</si>
  <si>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</si>
  <si>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</si>
  <si>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</si>
  <si>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</si>
  <si>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</si>
  <si>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</si>
  <si>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</si>
  <si>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</si>
  <si>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</si>
  <si>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</si>
  <si>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</si>
  <si>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</si>
  <si>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</si>
  <si>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</si>
  <si>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</si>
  <si>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</si>
  <si>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</si>
  <si>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</si>
  <si>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</si>
  <si>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</si>
  <si>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</si>
  <si>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</si>
  <si>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</si>
  <si>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</si>
  <si>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</si>
  <si>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</si>
  <si>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</si>
  <si>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</si>
  <si>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</si>
  <si>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</si>
  <si>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</si>
  <si>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</si>
  <si>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</si>
  <si>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</si>
  <si>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</si>
  <si>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</si>
  <si>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</si>
  <si>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</si>
  <si>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</si>
  <si>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</si>
  <si>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</si>
  <si>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</si>
  <si>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</si>
  <si>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</si>
  <si>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</si>
  <si>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</si>
  <si>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</si>
  <si>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</si>
  <si>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</si>
  <si>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</si>
  <si>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</si>
  <si>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</si>
  <si>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</si>
  <si>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</si>
  <si>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</si>
  <si>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</si>
  <si>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</si>
  <si>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</si>
  <si>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</si>
  <si>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</si>
  <si>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</si>
  <si>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</si>
  <si>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</si>
  <si>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</si>
  <si>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</si>
  <si>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</si>
  <si>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</si>
  <si>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</si>
  <si>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</si>
  <si>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</si>
  <si>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</si>
  <si>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</si>
  <si>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</si>
  <si>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</si>
  <si>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</si>
  <si>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</si>
  <si>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</si>
  <si>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</si>
  <si>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</si>
  <si>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</si>
  <si>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</si>
  <si>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</si>
  <si>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</si>
  <si>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</si>
  <si>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</si>
  <si>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</si>
  <si>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</si>
  <si>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</si>
  <si>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</si>
  <si>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</si>
  <si>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</si>
  <si>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</si>
  <si>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</si>
  <si>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</si>
  <si>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</si>
  <si>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</si>
  <si>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</si>
  <si>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</si>
  <si>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</si>
  <si>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</si>
  <si>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</si>
  <si>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</si>
  <si>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</si>
  <si>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</si>
  <si>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</si>
  <si>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</si>
  <si>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</si>
  <si>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</si>
  <si>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</si>
  <si>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</si>
  <si>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</si>
  <si>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</si>
  <si>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</si>
  <si>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</si>
  <si>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</si>
  <si>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</si>
  <si>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</si>
  <si>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</si>
  <si>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</si>
  <si>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</si>
  <si>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</si>
  <si>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</si>
  <si>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</si>
  <si>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</si>
  <si>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</si>
  <si>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</si>
  <si>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</si>
  <si>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</si>
  <si>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</si>
  <si>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</si>
  <si>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</si>
  <si>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</si>
  <si>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</si>
  <si>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</si>
  <si>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</si>
  <si>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</si>
  <si>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</si>
  <si>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</si>
  <si>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</si>
  <si>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</si>
  <si>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</si>
  <si>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</si>
  <si>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</si>
  <si>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</si>
  <si>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</si>
  <si>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</si>
  <si>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</si>
  <si>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</si>
  <si>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</si>
  <si>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</si>
  <si>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</si>
  <si>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</si>
  <si>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</si>
  <si>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</si>
  <si>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</si>
  <si>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</si>
  <si>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</si>
  <si>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</si>
  <si>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</si>
  <si>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</si>
  <si>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</si>
  <si>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</si>
  <si>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</si>
  <si>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</si>
  <si>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</si>
  <si>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</si>
  <si>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</si>
  <si>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</si>
  <si>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</si>
  <si>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</si>
  <si>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</si>
  <si>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</si>
  <si>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</si>
  <si>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</si>
  <si>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</si>
  <si>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</si>
  <si>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</si>
  <si>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</si>
  <si>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</si>
  <si>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</si>
  <si>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</si>
  <si>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</si>
  <si>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</si>
  <si>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</si>
  <si>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</si>
  <si>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</si>
  <si>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</si>
  <si>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</si>
  <si>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</si>
  <si>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</si>
  <si>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</si>
  <si>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</si>
  <si>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</si>
  <si>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</si>
  <si>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</si>
  <si>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</si>
  <si>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</si>
  <si>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</si>
  <si>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</si>
  <si>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</si>
  <si>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</si>
  <si>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</si>
  <si>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</si>
  <si>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</si>
  <si>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</si>
  <si>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</si>
  <si>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</si>
  <si>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</si>
  <si>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</si>
  <si>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</si>
  <si>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</si>
  <si>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</si>
  <si>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</si>
  <si>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</si>
  <si>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</si>
  <si>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</si>
  <si>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</si>
  <si>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</si>
  <si>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</si>
  <si>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</si>
  <si>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</si>
  <si>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</si>
  <si>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</si>
  <si>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</si>
  <si>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</si>
  <si>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</si>
  <si>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</si>
  <si>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</si>
  <si>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</si>
  <si>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</si>
  <si>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</si>
  <si>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</si>
  <si>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</si>
  <si>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</si>
  <si>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</si>
  <si>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</si>
  <si>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</si>
  <si>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</si>
  <si>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</si>
  <si>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</si>
  <si>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</si>
  <si>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</si>
  <si>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</si>
  <si>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</si>
  <si>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</si>
  <si>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</si>
  <si>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</si>
  <si>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</si>
  <si>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</si>
  <si>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</si>
  <si>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</si>
  <si>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</si>
  <si>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</si>
  <si>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</si>
  <si>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</si>
  <si>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</si>
  <si>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</si>
  <si>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</si>
  <si>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</si>
  <si>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</si>
  <si>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</si>
  <si>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</si>
  <si>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</si>
  <si>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</si>
  <si>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</si>
  <si>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</si>
  <si>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</si>
  <si>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</si>
  <si>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</si>
  <si>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</si>
  <si>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</si>
  <si>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</si>
  <si>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</si>
  <si>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</si>
  <si>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</si>
  <si>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</si>
  <si>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</si>
  <si>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</si>
  <si>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</si>
  <si>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</si>
  <si>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</si>
  <si>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</si>
  <si>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</si>
  <si>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</si>
  <si>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</si>
  <si>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</si>
  <si>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</si>
  <si>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</si>
  <si>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</si>
  <si>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</si>
  <si>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</si>
  <si>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</si>
  <si>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</si>
  <si>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</si>
  <si>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</si>
  <si>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</si>
  <si>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</si>
  <si>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</si>
  <si>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</si>
  <si>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</si>
  <si>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</si>
  <si>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</si>
  <si>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</si>
  <si>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</si>
  <si>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</si>
  <si>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</si>
  <si>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</si>
  <si>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</si>
  <si>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</si>
  <si>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</si>
  <si>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</si>
  <si>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</si>
  <si>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</si>
  <si>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</si>
  <si>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</si>
  <si>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</si>
  <si>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</si>
  <si>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</si>
  <si>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</si>
  <si>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</si>
  <si>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</si>
  <si>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</si>
  <si>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</si>
  <si>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</si>
  <si>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</si>
  <si>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</si>
  <si>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</si>
  <si>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</si>
  <si>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</si>
  <si>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</si>
  <si>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</si>
  <si>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</si>
  <si>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</si>
  <si>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</si>
  <si>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</si>
  <si>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</si>
  <si>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</si>
  <si>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</si>
  <si>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</si>
  <si>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</si>
  <si>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</si>
  <si>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</si>
  <si>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</si>
  <si>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</si>
  <si>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</si>
  <si>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</si>
  <si>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</si>
  <si>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</si>
  <si>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</si>
  <si>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</si>
  <si>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</si>
  <si>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</si>
  <si>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</si>
  <si>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</si>
  <si>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</si>
  <si>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</si>
  <si>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</si>
  <si>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</si>
  <si>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</si>
  <si>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</si>
  <si>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</si>
  <si>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</si>
  <si>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</si>
  <si>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</si>
  <si>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</si>
  <si>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</si>
  <si>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</si>
  <si>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</si>
  <si>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</si>
  <si>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</si>
  <si>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</si>
  <si>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</si>
  <si>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</si>
  <si>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</si>
  <si>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</si>
  <si>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</si>
  <si>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</si>
  <si>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</si>
  <si>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</si>
  <si>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</si>
  <si>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</si>
  <si>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</si>
  <si>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</si>
  <si>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</si>
  <si>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</si>
  <si>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</si>
  <si>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</si>
  <si>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</si>
  <si>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</si>
  <si>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</si>
  <si>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</si>
  <si>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</si>
  <si>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</si>
  <si>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</si>
  <si>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</si>
  <si>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</si>
  <si>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</si>
  <si>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</si>
  <si>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</si>
  <si>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</si>
  <si>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</si>
  <si>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</si>
  <si>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</si>
  <si>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</si>
  <si>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</si>
  <si>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</si>
  <si>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</si>
  <si>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</si>
  <si>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</si>
  <si>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</si>
  <si>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</si>
  <si>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</si>
  <si>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</si>
  <si>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</si>
  <si>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</si>
  <si>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</si>
  <si>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</si>
  <si>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</si>
  <si>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</si>
  <si>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</si>
  <si>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</si>
  <si>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</si>
  <si>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</si>
  <si>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</si>
  <si>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</si>
  <si>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</si>
  <si>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</si>
  <si>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</si>
  <si>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</si>
  <si>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</si>
  <si>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</si>
  <si>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</si>
  <si>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</si>
  <si>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</si>
  <si>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</si>
  <si>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</si>
  <si>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</si>
  <si>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</si>
  <si>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</si>
  <si>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</si>
  <si>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</si>
  <si>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</si>
  <si>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</si>
  <si>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</si>
  <si>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</si>
  <si>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</si>
  <si>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</si>
  <si>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</si>
  <si>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</si>
  <si>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</si>
  <si>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</si>
  <si>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</si>
  <si>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</si>
  <si>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</si>
  <si>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</si>
  <si>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</si>
  <si>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</si>
  <si>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</si>
  <si>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</si>
  <si>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</si>
  <si>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</si>
  <si>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</si>
  <si>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</si>
  <si>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</si>
  <si>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</si>
  <si>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</si>
  <si>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</si>
  <si>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</si>
  <si>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</si>
  <si>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</si>
  <si>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</si>
  <si>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</si>
  <si>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</si>
  <si>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</si>
  <si>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</si>
  <si>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</si>
  <si>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</si>
  <si>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</si>
  <si>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</si>
  <si>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</si>
  <si>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</si>
  <si>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</si>
  <si>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</si>
  <si>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</si>
  <si>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</si>
  <si>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</si>
  <si>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</si>
  <si>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</si>
  <si>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</si>
  <si>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</si>
  <si>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</si>
  <si>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</si>
  <si>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</si>
  <si>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</si>
  <si>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</si>
  <si>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</si>
  <si>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</si>
  <si>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</si>
  <si>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</si>
  <si>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</si>
  <si>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</si>
  <si>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</si>
  <si>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</si>
  <si>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</si>
  <si>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</si>
  <si>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</si>
  <si>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</si>
  <si>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</si>
  <si>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</si>
  <si>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</si>
  <si>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</si>
  <si>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</si>
  <si>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</si>
  <si>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</si>
  <si>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</si>
  <si>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</si>
  <si>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</si>
  <si>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</si>
  <si>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</si>
  <si>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</si>
  <si>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</si>
  <si>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</si>
  <si>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</si>
  <si>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</si>
  <si>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</si>
  <si>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</si>
  <si>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</si>
  <si>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</si>
  <si>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</si>
  <si>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</si>
  <si>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</si>
  <si>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</si>
  <si>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</si>
  <si>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</si>
  <si>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</si>
  <si>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</si>
  <si>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</si>
  <si>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</si>
  <si>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</si>
  <si>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</si>
  <si>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</si>
  <si>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</si>
  <si>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</si>
  <si>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</si>
  <si>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</si>
  <si>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</si>
  <si>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</si>
  <si>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</si>
  <si>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</si>
  <si>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</si>
  <si>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</si>
  <si>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</si>
  <si>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</si>
  <si>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</si>
  <si>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</si>
  <si>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</si>
  <si>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</si>
  <si>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</si>
  <si>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</si>
  <si>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</si>
  <si>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</si>
  <si>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</si>
  <si>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</si>
  <si>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</si>
  <si>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</si>
  <si>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</si>
  <si>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</si>
  <si>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</si>
  <si>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</si>
  <si>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</si>
  <si>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</si>
  <si>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</si>
  <si>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</si>
  <si>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</si>
  <si>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</si>
  <si>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</si>
  <si>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</si>
  <si>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</si>
  <si>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</si>
  <si>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</si>
  <si>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</si>
  <si>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</si>
  <si>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</si>
  <si>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</si>
  <si>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</si>
  <si>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</si>
  <si>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</si>
  <si>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</si>
  <si>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</si>
  <si>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</si>
  <si>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</si>
  <si>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</si>
  <si>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</si>
  <si>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</si>
  <si>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</si>
  <si>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</si>
  <si>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</si>
  <si>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</si>
  <si>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</si>
  <si>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</si>
  <si>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</si>
  <si>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</si>
  <si>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</si>
  <si>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</si>
  <si>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</si>
  <si>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</si>
  <si>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</si>
  <si>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</si>
  <si>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</si>
  <si>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</si>
  <si>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</si>
  <si>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</si>
  <si>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</si>
  <si>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</si>
  <si>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</si>
  <si>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</si>
  <si>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</si>
  <si>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</si>
  <si>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</si>
  <si>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</si>
  <si>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</si>
  <si>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</si>
  <si>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</si>
  <si>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</si>
  <si>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</si>
  <si>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</si>
  <si>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</si>
  <si>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</si>
  <si>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</si>
  <si>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</si>
  <si>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</si>
  <si>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</si>
  <si>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</si>
  <si>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</si>
  <si>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</si>
  <si>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</si>
  <si>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</si>
  <si>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</si>
  <si>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</si>
  <si>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</si>
  <si>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</si>
  <si>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</si>
  <si>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</si>
  <si>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</si>
  <si>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</si>
  <si>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</si>
  <si>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</si>
  <si>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</si>
  <si>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</si>
  <si>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</si>
  <si>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</si>
  <si>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</si>
  <si>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</si>
  <si>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</si>
  <si>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</si>
  <si>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</si>
  <si>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</si>
  <si>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</si>
  <si>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</si>
  <si>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</si>
  <si>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</si>
  <si>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</si>
  <si>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</si>
  <si>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</si>
  <si>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</si>
  <si>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</si>
  <si>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</si>
  <si>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</si>
  <si>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</si>
  <si>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</si>
  <si>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</si>
  <si>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</si>
  <si>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</si>
  <si>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</si>
  <si>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</si>
  <si>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</si>
  <si>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</si>
  <si>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</si>
  <si>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</si>
  <si>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</si>
  <si>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</si>
  <si>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</si>
  <si>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</si>
  <si>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</si>
  <si>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</si>
  <si>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</si>
  <si>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</si>
  <si>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</si>
  <si>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</si>
  <si>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</si>
  <si>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</si>
  <si>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</si>
  <si>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</si>
  <si>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</si>
  <si>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</si>
  <si>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</si>
  <si>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</si>
  <si>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</si>
  <si>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</si>
  <si>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</si>
  <si>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</si>
  <si>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</si>
  <si>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</si>
  <si>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</si>
  <si>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</si>
  <si>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</si>
  <si>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</si>
  <si>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</si>
  <si>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</si>
  <si>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</si>
  <si>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</si>
  <si>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</si>
  <si>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</si>
  <si>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</si>
  <si>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</si>
  <si>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</si>
  <si>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</si>
  <si>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</si>
  <si>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</si>
  <si>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</si>
  <si>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</si>
  <si>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</si>
  <si>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</si>
  <si>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</si>
  <si>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</si>
  <si>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</si>
  <si>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</si>
  <si>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</si>
  <si>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</si>
  <si>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</si>
  <si>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</si>
  <si>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</si>
  <si>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</si>
  <si>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</si>
  <si>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</si>
  <si>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</si>
  <si>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</si>
  <si>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</si>
  <si>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</si>
  <si>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</si>
  <si>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</si>
  <si>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</si>
  <si>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</si>
  <si>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</si>
  <si>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</si>
  <si>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</si>
  <si>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</si>
  <si>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</si>
  <si>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</si>
  <si>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</si>
  <si>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</si>
  <si>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</si>
  <si>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</si>
  <si>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</si>
  <si>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</si>
  <si>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</si>
  <si>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</si>
  <si>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</si>
  <si>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</si>
  <si>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</si>
  <si>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</si>
  <si>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</si>
  <si>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</si>
  <si>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</si>
  <si>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</si>
  <si>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</si>
  <si>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</si>
  <si>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</si>
  <si>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</si>
  <si>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</si>
  <si>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</si>
  <si>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</si>
  <si>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</si>
  <si>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</si>
  <si>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</si>
  <si>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</si>
  <si>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</si>
  <si>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</si>
  <si>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</si>
  <si>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</si>
  <si>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</si>
  <si>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</si>
  <si>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</si>
  <si>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</si>
  <si>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</si>
  <si>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</si>
  <si>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</si>
  <si>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</si>
  <si>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</si>
  <si>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</si>
  <si>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</si>
  <si>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</si>
  <si>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</si>
  <si>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</si>
  <si>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</si>
  <si>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</si>
  <si>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</si>
  <si>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</si>
  <si>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</si>
  <si>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</si>
  <si>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</si>
  <si>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</si>
  <si>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</si>
  <si>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</si>
  <si>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</si>
  <si>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</si>
  <si>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</si>
  <si>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</si>
  <si>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</si>
  <si>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</si>
  <si>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</si>
  <si>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</si>
  <si>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</si>
  <si>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</si>
  <si>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</si>
  <si>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</si>
  <si>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</si>
  <si>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</si>
  <si>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</si>
  <si>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</si>
  <si>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</si>
  <si>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</si>
  <si>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</si>
  <si>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</si>
  <si>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</si>
  <si>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</si>
  <si>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</si>
  <si>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</si>
  <si>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</si>
  <si>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</si>
  <si>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</si>
  <si>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</si>
  <si>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</si>
  <si>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</si>
  <si>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</si>
  <si>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</si>
  <si>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</si>
  <si>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</si>
  <si>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</si>
  <si>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</si>
  <si>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</si>
  <si>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</si>
  <si>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</si>
  <si>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</si>
  <si>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</si>
  <si>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</si>
  <si>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</si>
  <si>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</si>
  <si>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</si>
  <si>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</si>
  <si>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</si>
  <si>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</si>
  <si>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</si>
  <si>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</si>
  <si>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</si>
  <si>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</si>
  <si>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</si>
  <si>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</si>
  <si>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</si>
  <si>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</si>
  <si>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</si>
  <si>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</si>
  <si>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</si>
  <si>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</si>
  <si>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</si>
  <si>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</si>
  <si>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</si>
  <si>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</si>
  <si>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</si>
  <si>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</si>
  <si>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</si>
  <si>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</si>
  <si>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</si>
  <si>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</si>
  <si>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</si>
  <si>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</si>
  <si>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</si>
  <si>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</si>
  <si>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</si>
  <si>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</si>
  <si>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</si>
  <si>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</si>
  <si>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</si>
  <si>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</si>
  <si>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</si>
  <si>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</si>
  <si>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</si>
  <si>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</si>
  <si>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</si>
  <si>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</si>
  <si>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</si>
  <si>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</si>
  <si>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</si>
  <si>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</si>
  <si>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</si>
  <si>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</si>
  <si>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</si>
  <si>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</si>
  <si>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</si>
  <si>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</si>
  <si>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</si>
  <si>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</si>
  <si>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</si>
  <si>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</si>
  <si>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</si>
  <si>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</si>
  <si>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</si>
  <si>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</si>
  <si>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</si>
  <si>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</si>
  <si>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</si>
  <si>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</si>
  <si>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</si>
  <si>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</si>
  <si>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</si>
  <si>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</si>
  <si>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</si>
  <si>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</si>
  <si>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</si>
  <si>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</si>
  <si>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</si>
  <si>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</si>
  <si>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</si>
  <si>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</si>
  <si>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</si>
  <si>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</si>
  <si>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</si>
  <si>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</si>
  <si>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</si>
  <si>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</si>
  <si>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</si>
  <si>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</si>
  <si>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</si>
  <si>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</si>
  <si>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</si>
  <si>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</si>
  <si>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</si>
  <si>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</si>
  <si>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</si>
  <si>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</si>
  <si>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</si>
  <si>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</si>
  <si>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</si>
  <si>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</si>
  <si>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</si>
  <si>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</si>
  <si>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</si>
  <si>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</si>
  <si>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</si>
  <si>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</si>
  <si>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</si>
  <si>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</si>
  <si>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</si>
  <si>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</si>
  <si>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</si>
  <si>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</si>
  <si>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</si>
  <si>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</si>
  <si>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</si>
  <si>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</si>
  <si>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</si>
  <si>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</si>
  <si>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</si>
  <si>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</si>
  <si>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</si>
  <si>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</si>
  <si>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</si>
  <si>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</si>
  <si>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</si>
  <si>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</si>
  <si>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</si>
  <si>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</si>
  <si>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</si>
  <si>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</si>
  <si>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</si>
  <si>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</si>
  <si>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</si>
  <si>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</si>
  <si>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</si>
  <si>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</si>
  <si>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</si>
  <si>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</si>
  <si>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</si>
  <si>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</si>
  <si>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</si>
  <si>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</si>
  <si>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</si>
  <si>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</si>
  <si>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</si>
  <si>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</si>
  <si>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</si>
  <si>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</si>
  <si>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</si>
  <si>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</si>
  <si>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</si>
  <si>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</si>
  <si>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</si>
  <si>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</si>
  <si>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</si>
  <si>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</si>
  <si>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</si>
  <si>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</si>
  <si>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</si>
  <si>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</si>
  <si>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</si>
  <si>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</si>
  <si>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</si>
  <si>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</si>
  <si>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</si>
  <si>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</si>
  <si>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</si>
  <si>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</si>
  <si>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</si>
  <si>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</si>
  <si>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</si>
  <si>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</si>
  <si>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</si>
  <si>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</si>
  <si>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</si>
  <si>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</si>
  <si>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</si>
  <si>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</si>
  <si>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</si>
  <si>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</si>
  <si>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</si>
  <si>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</si>
  <si>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</si>
  <si>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</si>
  <si>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</si>
  <si>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</si>
  <si>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</si>
  <si>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</si>
  <si>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</si>
  <si>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</si>
  <si>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</si>
  <si>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</si>
  <si>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</si>
  <si>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</si>
  <si>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</si>
  <si>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</si>
  <si>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</si>
  <si>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</si>
  <si>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</si>
  <si>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</si>
  <si>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</si>
  <si>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</si>
  <si>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</si>
  <si>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</si>
  <si>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</si>
  <si>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</si>
  <si>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</si>
  <si>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</si>
  <si>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</si>
  <si>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</si>
  <si>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</si>
  <si>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</si>
  <si>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</si>
  <si>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</si>
  <si>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</si>
  <si>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</si>
  <si>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</si>
  <si>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</si>
  <si>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</si>
  <si>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</si>
  <si>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</si>
  <si>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</si>
  <si>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</si>
  <si>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</si>
  <si>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</si>
  <si>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</si>
  <si>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</si>
  <si>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</si>
  <si>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</si>
  <si>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</si>
  <si>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</si>
  <si>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</si>
  <si>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</si>
  <si>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</si>
  <si>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</si>
  <si>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</si>
  <si>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</si>
  <si>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</si>
  <si>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</si>
  <si>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</si>
  <si>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</si>
  <si>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</si>
  <si>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</si>
  <si>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</si>
  <si>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</si>
  <si>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</si>
  <si>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</si>
  <si>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</si>
  <si>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</si>
  <si>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</si>
  <si>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</si>
  <si>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</si>
  <si>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</si>
  <si>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</si>
  <si>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</si>
  <si>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</si>
  <si>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</si>
  <si>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</si>
  <si>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</si>
  <si>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</si>
  <si>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</si>
  <si>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</si>
  <si>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</si>
  <si>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</si>
  <si>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</si>
  <si>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</si>
  <si>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</si>
  <si>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</si>
  <si>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</si>
  <si>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</si>
  <si>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</si>
  <si>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</si>
  <si>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</si>
  <si>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</si>
  <si>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</si>
  <si>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</si>
  <si>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</si>
  <si>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</si>
  <si>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</si>
  <si>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</si>
  <si>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</si>
  <si>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</si>
  <si>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</si>
  <si>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</si>
  <si>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</si>
  <si>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</si>
  <si>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</si>
  <si>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</si>
  <si>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</si>
  <si>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</si>
  <si>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</si>
  <si>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</si>
  <si>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</si>
  <si>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</si>
  <si>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</si>
  <si>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</si>
  <si>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</si>
  <si>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</si>
  <si>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</si>
  <si>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</si>
  <si>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</si>
  <si>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</si>
  <si>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</si>
  <si>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</si>
  <si>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</si>
  <si>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</si>
  <si>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</si>
  <si>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</si>
  <si>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</si>
  <si>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</si>
  <si>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</si>
  <si>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</si>
  <si>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</si>
  <si>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</si>
  <si>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</si>
  <si>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</si>
  <si>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</si>
  <si>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</si>
  <si>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</si>
  <si>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</si>
  <si>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</si>
  <si>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</si>
  <si>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</si>
  <si>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</si>
  <si>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</si>
  <si>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</si>
  <si>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</si>
  <si>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</si>
  <si>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</si>
  <si>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</si>
  <si>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</si>
  <si>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</si>
  <si>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</si>
  <si>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</si>
  <si>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</si>
  <si>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</si>
  <si>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</si>
  <si>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</si>
  <si>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</si>
  <si>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</si>
  <si>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</si>
  <si>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</si>
  <si>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</si>
  <si>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</si>
  <si>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</si>
  <si>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</si>
  <si>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</si>
  <si>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</si>
  <si>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</si>
  <si>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</si>
  <si>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</si>
  <si>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</si>
  <si>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</si>
  <si>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</si>
  <si>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</si>
  <si>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</si>
  <si>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</si>
  <si>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</si>
  <si>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</si>
  <si>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</si>
  <si>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</si>
  <si>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</si>
  <si>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</si>
  <si>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</si>
  <si>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</si>
  <si>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</si>
  <si>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</si>
  <si>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</si>
  <si>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</si>
  <si>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</si>
  <si>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</si>
  <si>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</si>
  <si>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</si>
  <si>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</si>
  <si>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</si>
  <si>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</si>
  <si>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</si>
  <si>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</si>
  <si>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</si>
  <si>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</si>
  <si>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</si>
  <si>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</si>
  <si>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</si>
  <si>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</si>
  <si>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</si>
  <si>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</si>
  <si>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</si>
  <si>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</si>
  <si>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</si>
  <si>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</si>
  <si>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</si>
  <si>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</si>
  <si>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</si>
  <si>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</si>
  <si>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</si>
  <si>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</si>
  <si>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</si>
  <si>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</si>
  <si>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</si>
  <si>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</si>
  <si>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</si>
  <si>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</si>
  <si>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</si>
  <si>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</si>
  <si>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</si>
  <si>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</si>
  <si>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</si>
  <si>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</si>
  <si>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</si>
  <si>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</si>
  <si>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</si>
  <si>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</si>
  <si>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</si>
  <si>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</si>
  <si>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</si>
  <si>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</si>
  <si>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</si>
  <si>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</si>
  <si>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</si>
  <si>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</si>
  <si>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</si>
  <si>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</si>
  <si>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</si>
  <si>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</si>
  <si>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</si>
  <si>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</si>
  <si>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</si>
  <si>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</si>
  <si>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</si>
  <si>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</si>
  <si>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</si>
  <si>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</si>
  <si>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</si>
  <si>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</si>
  <si>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</si>
  <si>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</si>
  <si>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</si>
  <si>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</si>
  <si>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</si>
  <si>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</si>
  <si>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</si>
  <si>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</si>
  <si>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</si>
  <si>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</si>
  <si>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</si>
  <si>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</si>
  <si>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</si>
  <si>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</si>
  <si>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</si>
  <si>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</si>
  <si>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</si>
  <si>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</si>
  <si>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</si>
  <si>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</si>
  <si>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</si>
  <si>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</si>
  <si>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</si>
  <si>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</si>
  <si>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</si>
  <si>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</si>
  <si>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</si>
  <si>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</si>
  <si>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</si>
  <si>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</si>
  <si>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</si>
  <si>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</si>
  <si>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</si>
  <si>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</si>
  <si>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</si>
  <si>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</si>
  <si>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</si>
  <si>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</si>
  <si>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</si>
  <si>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</si>
  <si>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</si>
  <si>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</si>
  <si>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</si>
  <si>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</si>
  <si>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</si>
  <si>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</si>
  <si>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</si>
  <si>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</si>
  <si>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</si>
  <si>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</si>
  <si>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</si>
  <si>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</si>
  <si>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</si>
  <si>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</si>
  <si>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</si>
  <si>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</si>
  <si>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</si>
  <si>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</si>
  <si>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</si>
  <si>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</si>
  <si>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</si>
  <si>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</si>
  <si>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</si>
  <si>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</si>
  <si>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</si>
  <si>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</si>
  <si>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</si>
  <si>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</si>
  <si>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</si>
  <si>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</si>
  <si>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</si>
  <si>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</si>
  <si>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</si>
  <si>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</si>
  <si>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</si>
  <si>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</si>
  <si>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</si>
  <si>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</si>
  <si>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</si>
  <si>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</si>
  <si>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</si>
  <si>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</si>
  <si>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</si>
  <si>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</si>
  <si>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</si>
  <si>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</si>
  <si>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</si>
  <si>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</si>
  <si>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</si>
  <si>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</si>
  <si>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</si>
  <si>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</si>
  <si>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</si>
  <si>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</si>
  <si>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</si>
  <si>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</si>
  <si>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</si>
  <si>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</si>
  <si>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</si>
  <si>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</si>
  <si>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</si>
  <si>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</si>
  <si>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</si>
  <si>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</si>
  <si>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</si>
  <si>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</si>
  <si>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</si>
  <si>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</si>
  <si>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</si>
  <si>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</si>
  <si>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</si>
  <si>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</si>
  <si>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</si>
  <si>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</si>
  <si>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</si>
  <si>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</si>
  <si>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</si>
  <si>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</si>
  <si>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</si>
  <si>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</si>
  <si>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</si>
  <si>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</si>
  <si>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</si>
  <si>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</si>
  <si>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</si>
  <si>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</si>
  <si>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</si>
  <si>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</si>
  <si>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</si>
  <si>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</si>
  <si>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</si>
  <si>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</si>
  <si>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</si>
  <si>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</si>
  <si>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</si>
  <si>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</si>
  <si>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</si>
  <si>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</si>
  <si>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</si>
  <si>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</si>
  <si>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</si>
  <si>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</si>
  <si>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</si>
  <si>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</si>
  <si>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</si>
  <si>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</si>
  <si>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</si>
  <si>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</si>
  <si>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</si>
  <si>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</si>
  <si>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</si>
  <si>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</si>
  <si>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</si>
  <si>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</si>
  <si>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</si>
  <si>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</si>
  <si>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</si>
  <si>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</si>
  <si>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</si>
  <si>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</si>
  <si>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</si>
  <si>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</si>
  <si>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</si>
  <si>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</si>
  <si>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</si>
  <si>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</si>
  <si>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</si>
  <si>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</si>
  <si>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</si>
  <si>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</si>
  <si>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</si>
  <si>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</si>
  <si>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</si>
  <si>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</si>
  <si>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</si>
  <si>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</si>
  <si>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</si>
  <si>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</si>
  <si>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</si>
  <si>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</si>
  <si>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</si>
  <si>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</si>
  <si>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</si>
  <si>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</si>
  <si>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</si>
  <si>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</si>
  <si>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</si>
  <si>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</si>
  <si>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</si>
  <si>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</si>
  <si>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</si>
  <si>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</si>
  <si>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</si>
  <si>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</si>
  <si>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</si>
  <si>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</si>
  <si>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</si>
  <si>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</si>
  <si>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</si>
  <si>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</si>
  <si>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</si>
  <si>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</si>
  <si>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</si>
  <si>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</si>
  <si>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</si>
  <si>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</si>
  <si>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</si>
  <si>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</si>
  <si>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</si>
  <si>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</si>
  <si>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</si>
  <si>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</si>
  <si>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</si>
  <si>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</si>
  <si>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</si>
  <si>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</si>
  <si>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</si>
  <si>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</si>
  <si>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</si>
  <si>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</si>
  <si>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</si>
  <si>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</si>
  <si>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</si>
  <si>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</si>
  <si>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</si>
  <si>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</si>
  <si>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</si>
  <si>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</si>
  <si>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</si>
  <si>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</si>
  <si>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</si>
  <si>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</si>
  <si>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</si>
  <si>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</si>
  <si>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</si>
  <si>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</si>
  <si>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</si>
  <si>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</si>
  <si>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</si>
  <si>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</si>
  <si>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</si>
  <si>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</si>
  <si>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</si>
  <si>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</si>
  <si>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</si>
  <si>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</si>
  <si>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</si>
  <si>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</si>
  <si>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</si>
  <si>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</si>
  <si>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</si>
  <si>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</si>
  <si>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</si>
  <si>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</si>
  <si>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</si>
  <si>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</si>
  <si>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</si>
  <si>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</si>
  <si>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</si>
  <si>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</si>
  <si>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</si>
  <si>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</si>
  <si>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</si>
  <si>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</si>
  <si>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</si>
  <si>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</si>
  <si>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</si>
  <si>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</si>
  <si>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</si>
  <si>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</si>
  <si>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</si>
  <si>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</si>
  <si>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</si>
  <si>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</si>
  <si>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</si>
  <si>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</si>
  <si>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</si>
  <si>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</si>
  <si>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</si>
  <si>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</si>
  <si>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</si>
  <si>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</si>
  <si>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</si>
  <si>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</si>
  <si>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</si>
  <si>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</si>
  <si>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</si>
  <si>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</si>
  <si>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</si>
  <si>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</si>
  <si>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</si>
  <si>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</si>
  <si>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</si>
  <si>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</si>
  <si>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</si>
  <si>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</si>
  <si>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</si>
  <si>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</si>
  <si>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</si>
  <si>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</si>
  <si>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</si>
  <si>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</si>
  <si>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</si>
  <si>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</si>
  <si>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</si>
  <si>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</si>
  <si>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</si>
  <si>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</si>
  <si>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</si>
  <si>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</si>
  <si>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</si>
  <si>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</si>
  <si>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</si>
  <si>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</si>
  <si>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</si>
  <si>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</si>
  <si>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</si>
  <si>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</si>
  <si>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</si>
  <si>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</si>
  <si>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</si>
  <si>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</si>
  <si>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</si>
  <si>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</si>
  <si>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</si>
  <si>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</si>
  <si>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</si>
  <si>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</si>
  <si>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</si>
  <si>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</si>
  <si>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</si>
  <si>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</si>
  <si>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</si>
  <si>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</si>
  <si>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</si>
  <si>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</si>
  <si>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</si>
  <si>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</si>
  <si>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</si>
  <si>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</si>
  <si>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</si>
  <si>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</si>
  <si>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</si>
  <si>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</si>
  <si>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</si>
  <si>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</si>
  <si>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</si>
  <si>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</si>
  <si>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</si>
  <si>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</si>
  <si>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</si>
  <si>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</si>
  <si>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</si>
  <si>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</si>
  <si>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</si>
  <si>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</si>
  <si>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</si>
  <si>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</si>
  <si>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</si>
  <si>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</si>
  <si>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</si>
  <si>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</si>
  <si>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</si>
  <si>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</si>
  <si>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</si>
  <si>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</si>
  <si>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</si>
  <si>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</si>
  <si>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</si>
  <si>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</si>
  <si>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</si>
  <si>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</si>
  <si>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</si>
  <si>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</si>
  <si>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</si>
  <si>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</si>
  <si>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</si>
  <si>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</si>
  <si>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</si>
  <si>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</si>
  <si>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</si>
  <si>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</si>
  <si>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</si>
  <si>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</si>
  <si>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</si>
  <si>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</si>
  <si>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</si>
  <si>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</si>
  <si>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</si>
  <si>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</si>
  <si>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</si>
  <si>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</si>
  <si>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</si>
  <si>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</si>
  <si>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</si>
  <si>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</si>
  <si>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</si>
  <si>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</si>
  <si>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</si>
  <si>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</si>
  <si>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</si>
  <si>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</si>
  <si>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</si>
  <si>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</si>
  <si>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</si>
  <si>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</si>
  <si>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</si>
  <si>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</si>
  <si>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</si>
  <si>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</si>
  <si>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</si>
  <si>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</si>
  <si>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</si>
  <si>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</si>
  <si>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</si>
  <si>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</si>
  <si>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</si>
  <si>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</si>
  <si>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</si>
  <si>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</si>
  <si>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</si>
  <si>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</si>
  <si>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</si>
  <si>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</si>
  <si>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</si>
  <si>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</si>
  <si>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</si>
  <si>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</si>
  <si>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</si>
  <si>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</si>
  <si>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</si>
  <si>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</si>
  <si>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</si>
  <si>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</si>
  <si>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</si>
  <si>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</si>
  <si>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</si>
  <si>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</si>
  <si>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</si>
  <si>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</si>
  <si>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</si>
  <si>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</si>
  <si>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</si>
  <si>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</si>
  <si>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</si>
  <si>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</si>
  <si>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</si>
  <si>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</si>
  <si>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</si>
  <si>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</si>
  <si>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</si>
  <si>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</si>
  <si>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</si>
  <si>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</si>
  <si>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</si>
  <si>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</si>
  <si>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</si>
  <si>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</si>
  <si>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</si>
  <si>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</si>
  <si>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</si>
  <si>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</si>
  <si>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</si>
  <si>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</si>
  <si>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</si>
  <si>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</si>
  <si>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</si>
  <si>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</si>
  <si>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</si>
  <si>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</si>
  <si>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</si>
  <si>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</si>
  <si>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</si>
  <si>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</si>
  <si>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</si>
  <si>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</si>
  <si>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</si>
  <si>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</si>
  <si>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</si>
  <si>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</si>
  <si>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</si>
  <si>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</si>
  <si>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</si>
  <si>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</si>
  <si>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</si>
  <si>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</si>
  <si>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</si>
  <si>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</si>
  <si>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</si>
  <si>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</si>
  <si>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</si>
  <si>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</si>
  <si>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</si>
  <si>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</si>
  <si>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</si>
  <si>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</si>
  <si>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</si>
  <si>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</si>
  <si>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</si>
  <si>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</si>
  <si>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</si>
  <si>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</si>
  <si>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</si>
  <si>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</si>
  <si>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</si>
  <si>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</si>
  <si>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</si>
  <si>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</si>
  <si>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</si>
  <si>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</si>
  <si>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</si>
  <si>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</si>
  <si>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</si>
  <si>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</si>
  <si>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</si>
  <si>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</si>
  <si>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</si>
  <si>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</si>
  <si>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</si>
  <si>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</si>
  <si>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</si>
  <si>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</si>
  <si>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</si>
  <si>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</si>
  <si>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</si>
  <si>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</si>
  <si>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</si>
  <si>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</si>
  <si>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</si>
  <si>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</si>
  <si>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</si>
  <si>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</si>
  <si>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</si>
  <si>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</si>
  <si>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</si>
  <si>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</si>
  <si>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</si>
  <si>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</si>
  <si>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</si>
  <si>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</si>
  <si>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</si>
  <si>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</si>
  <si>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</si>
  <si>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</si>
  <si>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</si>
  <si>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</si>
  <si>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</si>
  <si>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</si>
  <si>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</si>
  <si>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</si>
  <si>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</si>
  <si>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</si>
  <si>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</si>
  <si>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</si>
  <si>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</si>
  <si>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</si>
  <si>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</si>
  <si>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</si>
  <si>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</si>
  <si>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</si>
  <si>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</si>
  <si>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</si>
  <si>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</si>
  <si>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</si>
  <si>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</si>
  <si>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</si>
  <si>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</si>
  <si>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</si>
  <si>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</si>
  <si>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</si>
  <si>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</si>
  <si>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</si>
  <si>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</si>
  <si>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</si>
  <si>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</si>
  <si>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</si>
  <si>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</si>
  <si>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</si>
  <si>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</si>
  <si>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</si>
  <si>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</si>
  <si>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</si>
  <si>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</si>
  <si>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</si>
  <si>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</si>
  <si>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</si>
  <si>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</si>
  <si>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</si>
  <si>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</si>
  <si>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</si>
  <si>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</si>
  <si>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</si>
  <si>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</si>
  <si>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</si>
  <si>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</si>
  <si>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</si>
  <si>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</si>
  <si>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</si>
  <si>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</si>
  <si>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</si>
  <si>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</si>
  <si>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</si>
  <si>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</si>
  <si>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</si>
  <si>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</si>
  <si>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</si>
  <si>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</si>
  <si>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</si>
  <si>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</si>
  <si>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</si>
  <si>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</si>
  <si>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</si>
  <si>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</si>
  <si>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</si>
  <si>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</si>
  <si>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</si>
  <si>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</si>
  <si>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</si>
  <si>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</si>
  <si>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</si>
  <si>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</si>
  <si>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</si>
  <si>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</si>
  <si>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</si>
  <si>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</si>
  <si>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</si>
  <si>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</si>
  <si>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</si>
  <si>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</si>
  <si>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</si>
  <si>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</si>
  <si>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</si>
  <si>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</si>
  <si>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</si>
  <si>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</si>
  <si>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</si>
  <si>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</si>
  <si>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</si>
  <si>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</si>
  <si>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</si>
  <si>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</si>
  <si>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</si>
  <si>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</si>
  <si>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</si>
  <si>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</si>
  <si>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</si>
  <si>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</si>
  <si>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</si>
  <si>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</si>
  <si>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</si>
  <si>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</si>
  <si>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</si>
  <si>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</si>
  <si>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</si>
  <si>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</si>
  <si>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</si>
  <si>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</si>
  <si>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</si>
  <si>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</si>
  <si>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</si>
  <si>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</si>
  <si>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</si>
  <si>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</si>
  <si>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</si>
  <si>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</si>
  <si>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</si>
  <si>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</si>
  <si>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</si>
  <si>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</si>
  <si>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</si>
  <si>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</si>
  <si>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</si>
  <si>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</si>
  <si>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</si>
  <si>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</si>
  <si>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</si>
  <si>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</si>
  <si>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</si>
  <si>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</si>
  <si>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</si>
  <si>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</si>
  <si>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</si>
  <si>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</si>
  <si>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</si>
  <si>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</si>
  <si>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</si>
  <si>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</si>
  <si>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</si>
  <si>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</si>
  <si>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</si>
  <si>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</si>
  <si>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</si>
  <si>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</si>
  <si>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</si>
  <si>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</si>
  <si>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</si>
  <si>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</si>
  <si>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</si>
  <si>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</si>
  <si>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</si>
  <si>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</si>
  <si>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</si>
  <si>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</si>
  <si>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</si>
  <si>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</si>
  <si>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</si>
  <si>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</si>
  <si>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</si>
  <si>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</si>
  <si>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</si>
  <si>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</si>
  <si>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</si>
  <si>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</si>
  <si>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</si>
  <si>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</si>
  <si>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</si>
  <si>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</si>
  <si>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</si>
  <si>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</si>
  <si>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</si>
  <si>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</si>
  <si>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</si>
  <si>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</si>
  <si>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</si>
  <si>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</si>
  <si>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</si>
  <si>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</si>
  <si>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</si>
  <si>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</si>
  <si>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</si>
  <si>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</si>
  <si>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</si>
  <si>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</si>
  <si>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</si>
  <si>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</si>
  <si>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</si>
  <si>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</si>
  <si>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</si>
  <si>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</si>
  <si>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</si>
  <si>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</si>
  <si>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</si>
  <si>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</si>
  <si>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</si>
  <si>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</si>
  <si>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</si>
  <si>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</si>
  <si>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</si>
  <si>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</si>
  <si>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</si>
  <si>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</si>
  <si>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</si>
  <si>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</si>
  <si>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</si>
  <si>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</si>
  <si>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</si>
  <si>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</si>
  <si>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</si>
  <si>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</si>
  <si>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</si>
  <si>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</si>
  <si>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</si>
  <si>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</si>
  <si>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</si>
  <si>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</si>
  <si>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</si>
  <si>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</si>
  <si>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</si>
  <si>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</si>
  <si>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</si>
  <si>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</si>
  <si>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</si>
  <si>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</si>
  <si>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</si>
  <si>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</si>
  <si>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</si>
  <si>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</si>
  <si>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</si>
  <si>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</si>
  <si>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</si>
  <si>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</si>
  <si>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</si>
  <si>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</si>
  <si>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</si>
  <si>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</si>
  <si>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</si>
  <si>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</si>
  <si>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</si>
  <si>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</si>
  <si>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</si>
  <si>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</si>
  <si>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</si>
  <si>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</si>
  <si>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</si>
  <si>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</si>
  <si>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</si>
  <si>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</si>
  <si>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</si>
  <si>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</si>
  <si>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</si>
  <si>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</si>
  <si>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</si>
  <si>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</si>
  <si>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</si>
  <si>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</si>
  <si>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</si>
  <si>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</si>
  <si>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</si>
  <si>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</si>
  <si>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</si>
  <si>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</si>
  <si>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</si>
  <si>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</si>
  <si>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</si>
  <si>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</si>
  <si>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</si>
  <si>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</si>
  <si>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</si>
  <si>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</si>
  <si>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</si>
  <si>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</si>
  <si>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</si>
  <si>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</si>
  <si>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</si>
  <si>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</si>
  <si>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</si>
  <si>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</si>
  <si>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</si>
  <si>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</si>
  <si>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</si>
  <si>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</si>
  <si>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</si>
  <si>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</si>
  <si>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</si>
  <si>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</si>
  <si>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</si>
  <si>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</si>
  <si>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</si>
  <si>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</si>
  <si>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</si>
  <si>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</si>
  <si>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</si>
  <si>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</si>
  <si>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</si>
  <si>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</si>
  <si>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</si>
  <si>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</si>
  <si>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</si>
  <si>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</si>
  <si>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</si>
  <si>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</si>
  <si>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</si>
  <si>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</si>
  <si>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</si>
  <si>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</si>
  <si>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</si>
  <si>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</si>
  <si>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</si>
  <si>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</si>
  <si>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</si>
  <si>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</si>
  <si>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</si>
  <si>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</si>
  <si>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</si>
  <si>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</si>
  <si>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</si>
  <si>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</si>
  <si>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</si>
  <si>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</si>
  <si>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</si>
  <si>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</si>
  <si>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</si>
  <si>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</si>
  <si>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</si>
  <si>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</si>
  <si>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</si>
  <si>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</si>
  <si>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</si>
  <si>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</si>
  <si>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</si>
  <si>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</si>
  <si>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</si>
  <si>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</si>
  <si>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</si>
  <si>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</si>
  <si>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</si>
  <si>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</si>
  <si>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</si>
  <si>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</si>
  <si>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</si>
  <si>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</si>
  <si>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</si>
  <si>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</si>
  <si>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</si>
  <si>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</si>
  <si>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</si>
  <si>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</si>
  <si>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</si>
  <si>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</si>
  <si>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</si>
  <si>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</si>
  <si>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</si>
  <si>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</si>
  <si>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</si>
  <si>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</si>
  <si>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</si>
  <si>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</si>
  <si>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</si>
  <si>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</si>
  <si>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</si>
  <si>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</si>
  <si>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</si>
  <si>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</si>
  <si>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</si>
  <si>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</si>
  <si>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</si>
  <si>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</si>
  <si>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</si>
  <si>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</si>
  <si>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</si>
  <si>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</si>
  <si>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</si>
  <si>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</si>
  <si>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</si>
  <si>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</si>
  <si>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</si>
  <si>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</si>
  <si>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</si>
  <si>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</si>
  <si>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</si>
  <si>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</si>
  <si>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</si>
  <si>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</si>
  <si>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</si>
  <si>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</si>
  <si>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</si>
  <si>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</si>
  <si>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</si>
  <si>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</si>
  <si>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</si>
  <si>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</si>
  <si>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</si>
  <si>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</si>
  <si>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</si>
  <si>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</si>
  <si>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</si>
  <si>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</si>
  <si>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</si>
  <si>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</si>
  <si>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</si>
  <si>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</si>
  <si>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</si>
  <si>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</si>
  <si>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</si>
  <si>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</si>
  <si>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</si>
  <si>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</si>
  <si>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</si>
  <si>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</si>
  <si>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</si>
  <si>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</si>
  <si>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</si>
  <si>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</si>
  <si>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</si>
  <si>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</si>
  <si>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</si>
  <si>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</si>
  <si>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</si>
  <si>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</si>
  <si>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</si>
  <si>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</si>
  <si>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</si>
  <si>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</si>
  <si>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</si>
  <si>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</si>
  <si>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</si>
  <si>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</si>
  <si>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</si>
  <si>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</si>
  <si>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</si>
  <si>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</si>
  <si>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</si>
  <si>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</si>
  <si>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</si>
  <si>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</si>
  <si>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</si>
  <si>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</si>
  <si>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</si>
  <si>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</si>
  <si>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</si>
  <si>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</si>
  <si>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</si>
  <si>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</si>
  <si>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</si>
  <si>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</si>
  <si>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</si>
  <si>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</si>
  <si>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</si>
  <si>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</si>
  <si>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</si>
  <si>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</si>
  <si>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</si>
  <si>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</si>
  <si>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</si>
  <si>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</si>
  <si>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</si>
  <si>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</si>
  <si>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</si>
  <si>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</si>
  <si>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</si>
  <si>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</si>
  <si>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</si>
  <si>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</si>
  <si>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</si>
  <si>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</si>
  <si>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</si>
  <si>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</si>
  <si>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</si>
  <si>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</si>
  <si>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</si>
  <si>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</si>
  <si>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</si>
  <si>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</si>
  <si>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</si>
  <si>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</si>
  <si>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</si>
  <si>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</si>
  <si>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</si>
  <si>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</si>
  <si>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</si>
  <si>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</si>
  <si>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</si>
  <si>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</si>
  <si>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</si>
  <si>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</si>
  <si>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</si>
  <si>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</si>
  <si>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</si>
  <si>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</si>
  <si>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</si>
  <si>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</si>
  <si>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</si>
  <si>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</si>
  <si>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</si>
  <si>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</si>
  <si>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</si>
  <si>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</si>
  <si>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</si>
  <si>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</si>
  <si>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</si>
  <si>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</si>
  <si>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</si>
  <si>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</si>
  <si>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</si>
  <si>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</si>
  <si>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</si>
  <si>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</si>
  <si>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</si>
  <si>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</si>
  <si>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</si>
  <si>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</si>
  <si>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</si>
  <si>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</si>
  <si>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</si>
  <si>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</si>
  <si>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</si>
  <si>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</si>
  <si>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</si>
  <si>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</si>
  <si>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</si>
  <si>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</si>
  <si>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</si>
  <si>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</si>
  <si>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</si>
  <si>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</si>
  <si>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</si>
  <si>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</si>
  <si>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</si>
  <si>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</si>
  <si>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</si>
  <si>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</si>
  <si>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</si>
  <si>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</si>
  <si>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</si>
  <si>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</si>
  <si>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</si>
  <si>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</si>
  <si>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</si>
  <si>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</si>
  <si>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</si>
  <si>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</si>
  <si>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</si>
  <si>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</si>
  <si>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</si>
  <si>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</si>
  <si>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</si>
  <si>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</si>
  <si>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</si>
  <si>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</si>
  <si>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</si>
  <si>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</si>
  <si>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</si>
  <si>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</si>
  <si>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</si>
  <si>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</si>
  <si>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</si>
  <si>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</si>
  <si>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</si>
  <si>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</si>
  <si>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</si>
  <si>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</si>
  <si>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</si>
  <si>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</si>
  <si>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</si>
  <si>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</si>
  <si>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</si>
  <si>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</si>
  <si>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</si>
  <si>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</si>
  <si>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</si>
  <si>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</si>
  <si>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</si>
  <si>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</si>
  <si>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</si>
  <si>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</si>
  <si>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</si>
  <si>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</si>
  <si>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</si>
  <si>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</si>
  <si>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</si>
  <si>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</si>
  <si>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</si>
  <si>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</si>
  <si>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</si>
  <si>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</si>
  <si>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</si>
  <si>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</si>
  <si>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</si>
  <si>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</si>
  <si>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</si>
  <si>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</si>
  <si>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</si>
  <si>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</si>
  <si>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</si>
  <si>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</si>
  <si>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</si>
  <si>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</si>
  <si>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</si>
  <si>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</si>
  <si>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</si>
  <si>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</si>
  <si>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</si>
  <si>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</si>
  <si>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</si>
  <si>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</si>
  <si>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</si>
  <si>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</si>
  <si>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</si>
  <si>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</si>
  <si>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</si>
  <si>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</si>
  <si>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</si>
  <si>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</si>
  <si>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</si>
  <si>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</si>
  <si>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</si>
  <si>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</si>
  <si>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</si>
  <si>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</si>
  <si>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</si>
  <si>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</si>
  <si>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</si>
  <si>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</si>
  <si>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</si>
  <si>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</si>
  <si>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</si>
  <si>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</si>
  <si>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</si>
  <si>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</si>
  <si>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</si>
  <si>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</si>
  <si>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</si>
  <si>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</si>
  <si>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</si>
  <si>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</si>
  <si>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</si>
  <si>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</si>
  <si>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</si>
  <si>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</si>
  <si>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</si>
  <si>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</si>
  <si>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</si>
  <si>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</si>
  <si>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</si>
  <si>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</si>
  <si>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</si>
  <si>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</si>
  <si>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</si>
  <si>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</si>
  <si>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</si>
  <si>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</si>
  <si>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</si>
  <si>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</si>
  <si>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</si>
  <si>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</si>
  <si>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</si>
  <si>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</si>
  <si>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</si>
  <si>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</si>
  <si>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</si>
  <si>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</si>
  <si>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</si>
  <si>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</si>
  <si>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</si>
  <si>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</si>
  <si>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</si>
  <si>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</si>
  <si>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</si>
  <si>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</si>
  <si>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</si>
  <si>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</si>
  <si>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</si>
  <si>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</si>
  <si>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</si>
  <si>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</si>
  <si>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</si>
  <si>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</si>
  <si>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</si>
  <si>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</si>
  <si>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</si>
  <si>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</si>
  <si>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</si>
  <si>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</si>
  <si>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</si>
  <si>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</si>
  <si>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</si>
  <si>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</si>
  <si>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</si>
  <si>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</si>
  <si>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</si>
  <si>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</si>
  <si>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</si>
  <si>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</si>
  <si>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</si>
  <si>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</si>
  <si>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</si>
  <si>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</si>
  <si>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</si>
  <si>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</si>
  <si>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</si>
  <si>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</si>
  <si>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</si>
  <si>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</si>
  <si>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</si>
  <si>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</si>
  <si>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</si>
  <si>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</si>
  <si>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</si>
  <si>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</si>
  <si>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</si>
  <si>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</si>
  <si>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</si>
  <si>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</si>
  <si>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</si>
  <si>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</si>
  <si>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</si>
  <si>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</si>
  <si>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</si>
  <si>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</si>
  <si>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</si>
  <si>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</si>
  <si>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</si>
  <si>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</si>
  <si>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</si>
  <si>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</si>
  <si>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</si>
  <si>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</si>
  <si>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</si>
  <si>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</si>
  <si>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</si>
  <si>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</si>
  <si>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</si>
  <si>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</si>
  <si>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</si>
  <si>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</si>
  <si>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</si>
  <si>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</si>
  <si>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</si>
  <si>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</si>
  <si>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</si>
  <si>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</si>
  <si>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</si>
  <si>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</si>
  <si>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</si>
  <si>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</si>
  <si>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</si>
  <si>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</si>
  <si>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</si>
  <si>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</si>
  <si>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</si>
  <si>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</si>
  <si>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</si>
  <si>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</si>
  <si>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</si>
  <si>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</si>
  <si>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</si>
  <si>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</si>
  <si>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</si>
  <si>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</si>
  <si>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</si>
  <si>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</si>
  <si>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</si>
  <si>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</si>
  <si>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</si>
  <si>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</si>
  <si>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</si>
  <si>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</si>
  <si>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</si>
  <si>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</si>
  <si>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</si>
  <si>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</si>
  <si>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</si>
  <si>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</si>
  <si>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</si>
  <si>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</si>
  <si>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</si>
  <si>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</si>
  <si>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</si>
  <si>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</si>
  <si>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</si>
  <si>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</si>
  <si>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</si>
  <si>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</si>
  <si>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</si>
  <si>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</si>
  <si>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</si>
  <si>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</si>
  <si>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</si>
  <si>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</si>
  <si>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</si>
  <si>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</si>
  <si>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</si>
  <si>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</si>
  <si>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</si>
  <si>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</si>
  <si>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</si>
  <si>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</si>
  <si>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</si>
  <si>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</si>
  <si>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</si>
  <si>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</si>
  <si>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</si>
  <si>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</si>
  <si>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</si>
  <si>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</si>
  <si>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</si>
  <si>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</si>
  <si>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</si>
  <si>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</si>
  <si>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</si>
  <si>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</si>
  <si>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</si>
  <si>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</si>
  <si>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</si>
  <si>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</si>
  <si>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</si>
  <si>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</si>
  <si>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</si>
  <si>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</si>
  <si>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</si>
  <si>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</si>
  <si>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</si>
  <si>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</si>
  <si>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</si>
  <si>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</si>
  <si>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</si>
  <si>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</si>
  <si>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</si>
  <si>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</si>
  <si>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</si>
  <si>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</si>
  <si>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</si>
  <si>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</si>
  <si>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</si>
  <si>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</si>
  <si>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</si>
  <si>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</si>
  <si>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</si>
  <si>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</si>
  <si>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</si>
  <si>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</si>
  <si>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</si>
  <si>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</si>
  <si>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</si>
  <si>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</si>
  <si>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</si>
  <si>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</si>
  <si>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</si>
  <si>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</si>
  <si>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</si>
  <si>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</si>
  <si>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</si>
  <si>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</si>
  <si>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</si>
  <si>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</si>
  <si>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</si>
  <si>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</si>
  <si>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</si>
  <si>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</si>
  <si>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</si>
  <si>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</si>
  <si>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</si>
  <si>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</si>
  <si>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</si>
  <si>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</si>
  <si>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</si>
  <si>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</si>
  <si>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</si>
  <si>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</si>
  <si>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</si>
  <si>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</si>
  <si>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</si>
  <si>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</si>
  <si>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</si>
  <si>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</si>
  <si>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</si>
  <si>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</si>
  <si>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</si>
  <si>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</si>
  <si>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</si>
  <si>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</si>
  <si>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</si>
  <si>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</si>
  <si>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</si>
  <si>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</si>
  <si>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</si>
  <si>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</si>
  <si>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</si>
  <si>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</si>
  <si>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</si>
  <si>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</si>
  <si>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</si>
  <si>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</si>
  <si>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</si>
  <si>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</si>
  <si>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</si>
  <si>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</si>
  <si>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</si>
  <si>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</si>
  <si>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</si>
  <si>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</si>
  <si>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</si>
  <si>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</si>
  <si>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</si>
  <si>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</si>
  <si>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</si>
  <si>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</si>
  <si>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</si>
  <si>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</si>
  <si>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</si>
  <si>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</si>
  <si>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</si>
  <si>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</si>
  <si>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</si>
  <si>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</si>
  <si>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</si>
  <si>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</si>
  <si>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</si>
  <si>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</si>
  <si>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</si>
  <si>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</si>
  <si>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</si>
  <si>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</si>
  <si>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</si>
  <si>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</si>
  <si>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</si>
  <si>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</si>
  <si>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</si>
  <si>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</si>
  <si>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</si>
  <si>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</si>
  <si>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</si>
  <si>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</si>
  <si>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</si>
  <si>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</si>
  <si>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</si>
  <si>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</si>
  <si>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</si>
  <si>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</si>
  <si>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</si>
  <si>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</si>
  <si>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</si>
  <si>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</si>
  <si>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</si>
  <si>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</si>
  <si>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</si>
  <si>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</si>
  <si>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</si>
  <si>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</si>
  <si>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</si>
  <si>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</si>
  <si>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</si>
  <si>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</si>
  <si>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</si>
  <si>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</si>
  <si>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</si>
  <si>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</si>
  <si>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</si>
  <si>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</si>
  <si>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</si>
  <si>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</si>
  <si>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</si>
  <si>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</si>
  <si>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</si>
  <si>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</si>
  <si>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</si>
  <si>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</si>
  <si>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</si>
  <si>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</si>
  <si>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</si>
  <si>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</si>
  <si>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</si>
  <si>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</si>
  <si>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</si>
  <si>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</si>
  <si>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</si>
  <si>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</si>
  <si>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</si>
  <si>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</si>
  <si>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</si>
  <si>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</si>
  <si>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</si>
  <si>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</si>
  <si>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</si>
  <si>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</si>
  <si>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</si>
  <si>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</si>
  <si>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</si>
  <si>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</si>
  <si>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</si>
  <si>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</si>
  <si>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</si>
  <si>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</si>
  <si>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</si>
  <si>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</si>
  <si>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</si>
  <si>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</si>
  <si>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</si>
  <si>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</si>
  <si>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</si>
  <si>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</si>
  <si>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</si>
  <si>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</si>
  <si>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</si>
  <si>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</si>
  <si>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</si>
  <si>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</si>
  <si>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</si>
  <si>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</si>
  <si>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</si>
  <si>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</si>
  <si>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</si>
  <si>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</si>
  <si>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</si>
  <si>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</si>
  <si>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</si>
  <si>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</si>
  <si>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</si>
  <si>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</si>
  <si>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</si>
  <si>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</si>
  <si>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</si>
  <si>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</si>
  <si>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</si>
  <si>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</si>
  <si>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</si>
  <si>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</si>
  <si>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</si>
  <si>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</si>
  <si>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</si>
  <si>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</si>
  <si>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</si>
  <si>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</si>
  <si>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</si>
  <si>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</si>
  <si>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</si>
  <si>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</si>
  <si>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</si>
  <si>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</si>
  <si>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</si>
  <si>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</si>
  <si>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</si>
  <si>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</si>
  <si>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</si>
  <si>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</si>
  <si>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</si>
  <si>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</si>
  <si>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</si>
  <si>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</si>
  <si>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</si>
  <si>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</si>
  <si>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</si>
  <si>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</si>
  <si>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</si>
  <si>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</si>
  <si>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</si>
  <si>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</si>
  <si>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</si>
  <si>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</si>
  <si>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</si>
  <si>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</si>
  <si>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</si>
  <si>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</si>
  <si>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</si>
  <si>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</si>
  <si>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</si>
  <si>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</si>
  <si>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</si>
  <si>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</si>
  <si>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</si>
  <si>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</si>
  <si>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</si>
  <si>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</si>
  <si>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</si>
  <si>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</si>
  <si>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</si>
  <si>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</si>
  <si>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</si>
  <si>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</si>
  <si>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</si>
  <si>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</si>
  <si>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</si>
  <si>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</si>
  <si>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</si>
  <si>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</si>
  <si>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</si>
  <si>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</si>
  <si>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</si>
  <si>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</si>
  <si>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</si>
  <si>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</si>
  <si>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</si>
  <si>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</si>
  <si>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</si>
  <si>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</si>
  <si>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</si>
  <si>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</si>
  <si>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</si>
  <si>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</si>
  <si>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</si>
  <si>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</si>
  <si>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</si>
  <si>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</si>
  <si>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</si>
  <si>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</si>
  <si>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</si>
  <si>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</si>
  <si>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</si>
  <si>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</si>
  <si>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</si>
  <si>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</si>
  <si>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</si>
  <si>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</si>
  <si>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</si>
  <si>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</si>
  <si>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</si>
  <si>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</si>
  <si>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</si>
  <si>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</si>
  <si>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</si>
  <si>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</si>
  <si>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</si>
  <si>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</si>
  <si>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</si>
  <si>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</si>
  <si>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</si>
  <si>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</si>
  <si>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</si>
  <si>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</si>
  <si>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</si>
  <si>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</si>
  <si>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</si>
  <si>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</si>
  <si>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</si>
  <si>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</si>
  <si>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</si>
  <si>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</si>
  <si>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</si>
  <si>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</si>
  <si>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</si>
  <si>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</si>
  <si>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</si>
  <si>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</si>
  <si>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</si>
  <si>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</si>
  <si>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</si>
  <si>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</si>
  <si>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</si>
  <si>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</si>
  <si>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</si>
  <si>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</si>
  <si>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</si>
  <si>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</si>
  <si>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</si>
  <si>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</si>
  <si>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</si>
  <si>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</si>
  <si>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</si>
  <si>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</si>
  <si>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</si>
  <si>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</si>
  <si>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</si>
  <si>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</si>
  <si>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</si>
  <si>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</si>
  <si>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</si>
  <si>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</si>
  <si>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</si>
  <si>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</si>
  <si>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</si>
  <si>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</si>
  <si>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</si>
  <si>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</si>
  <si>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</si>
  <si>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</si>
  <si>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</si>
  <si>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</si>
  <si>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</si>
  <si>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</si>
  <si>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</si>
  <si>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</si>
  <si>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</si>
  <si>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</si>
  <si>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</si>
  <si>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</si>
  <si>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</si>
  <si>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</si>
  <si>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</si>
  <si>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</si>
  <si>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</si>
  <si>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</si>
  <si>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</si>
  <si>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</si>
  <si>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</si>
  <si>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</si>
  <si>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</si>
  <si>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</si>
  <si>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</si>
  <si>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</si>
  <si>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</si>
  <si>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</si>
  <si>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</si>
  <si>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</si>
  <si>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</si>
  <si>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</si>
  <si>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</si>
  <si>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</si>
  <si>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</si>
  <si>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</si>
  <si>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</si>
  <si>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</si>
  <si>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</si>
  <si>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</si>
  <si>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</si>
  <si>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</si>
  <si>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</si>
  <si>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</si>
  <si>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</si>
  <si>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</si>
  <si>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</si>
  <si>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</si>
  <si>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</si>
  <si>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</si>
  <si>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</si>
  <si>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</si>
  <si>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</si>
  <si>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</si>
  <si>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</si>
  <si>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</si>
  <si>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</si>
  <si>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</si>
  <si>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</si>
  <si>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</si>
  <si>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</si>
  <si>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</si>
  <si>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</si>
  <si>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</si>
  <si>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</si>
  <si>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</si>
  <si>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</si>
  <si>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</si>
  <si>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</si>
  <si>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</si>
  <si>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</si>
  <si>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</si>
  <si>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</si>
  <si>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</si>
  <si>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</si>
  <si>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</si>
  <si>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</si>
  <si>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</si>
  <si>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</si>
  <si>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</si>
  <si>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</si>
  <si>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</si>
  <si>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</si>
  <si>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</si>
  <si>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</si>
  <si>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</si>
  <si>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</si>
  <si>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</si>
  <si>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</si>
  <si>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</si>
  <si>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</si>
  <si>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</si>
  <si>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</si>
  <si>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</si>
  <si>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</si>
  <si>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</si>
  <si>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</si>
  <si>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</si>
  <si>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</si>
  <si>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</si>
  <si>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</si>
  <si>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</si>
  <si>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</si>
  <si>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</si>
  <si>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</si>
  <si>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</si>
  <si>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</si>
  <si>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</si>
  <si>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</si>
  <si>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</si>
  <si>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</si>
  <si>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</si>
  <si>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</si>
  <si>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</si>
  <si>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</si>
  <si>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</si>
  <si>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</si>
  <si>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</si>
  <si>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</si>
  <si>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</si>
  <si>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</si>
  <si>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</si>
  <si>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</si>
  <si>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</si>
  <si>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</si>
  <si>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</si>
  <si>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</si>
  <si>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</si>
  <si>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</si>
  <si>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</si>
  <si>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</si>
  <si>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</si>
  <si>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</si>
  <si>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</si>
  <si>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</si>
  <si>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</si>
  <si>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</si>
  <si>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</si>
  <si>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</si>
  <si>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</si>
  <si>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</si>
  <si>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</si>
  <si>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</si>
  <si>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</si>
  <si>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</si>
  <si>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</si>
  <si>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</si>
  <si>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</si>
  <si>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</si>
  <si>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</si>
  <si>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</si>
  <si>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</si>
  <si>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</si>
  <si>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</si>
  <si>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</si>
  <si>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</si>
  <si>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</si>
  <si>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</si>
  <si>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</si>
  <si>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</si>
  <si>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</si>
  <si>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</si>
  <si>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</si>
  <si>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</si>
  <si>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</si>
  <si>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</si>
  <si>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</si>
  <si>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</si>
  <si>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</si>
  <si>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</si>
  <si>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</si>
  <si>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</si>
  <si>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</si>
  <si>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</si>
  <si>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</si>
  <si>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</si>
  <si>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</si>
  <si>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</si>
  <si>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</si>
  <si>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</si>
  <si>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</si>
  <si>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</si>
  <si>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</si>
  <si>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</si>
  <si>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</si>
  <si>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</si>
  <si>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</si>
  <si>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</si>
  <si>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</si>
  <si>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</si>
  <si>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</si>
  <si>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</si>
  <si>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</si>
  <si>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</si>
  <si>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</si>
  <si>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</si>
  <si>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</si>
  <si>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</si>
  <si>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</si>
  <si>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</si>
  <si>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</si>
  <si>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</si>
  <si>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</si>
  <si>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</si>
  <si>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</si>
  <si>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</si>
  <si>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</si>
  <si>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</si>
  <si>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</si>
  <si>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</si>
  <si>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</si>
  <si>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</si>
  <si>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</si>
  <si>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</si>
  <si>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</si>
  <si>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</si>
  <si>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</si>
  <si>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</si>
  <si>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</si>
  <si>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</si>
  <si>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</si>
  <si>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</si>
  <si>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</si>
  <si>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</si>
  <si>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</si>
  <si>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</si>
  <si>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</si>
  <si>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</si>
  <si>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</si>
  <si>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</si>
  <si>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</si>
  <si>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</si>
  <si>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</si>
  <si>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</si>
  <si>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</si>
  <si>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</si>
  <si>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</si>
  <si>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</si>
  <si>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</si>
  <si>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</si>
  <si>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</si>
  <si>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</si>
  <si>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</si>
  <si>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</si>
  <si>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</si>
  <si>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</si>
  <si>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</si>
  <si>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</si>
  <si>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</si>
  <si>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</si>
  <si>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</si>
  <si>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</si>
  <si>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</si>
  <si>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</si>
  <si>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</si>
  <si>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</si>
  <si>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</si>
  <si>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</si>
  <si>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</si>
  <si>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</si>
  <si>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</si>
  <si>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</si>
  <si>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</si>
  <si>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</si>
  <si>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</si>
  <si>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</si>
  <si>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</si>
  <si>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</si>
  <si>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</si>
  <si>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</si>
  <si>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</si>
  <si>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</si>
  <si>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</si>
  <si>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</si>
  <si>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</si>
  <si>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</si>
  <si>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</si>
  <si>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</si>
  <si>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</si>
  <si>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</si>
  <si>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</si>
  <si>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</si>
  <si>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</si>
  <si>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</si>
  <si>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</si>
  <si>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</si>
  <si>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</si>
  <si>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</si>
  <si>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</si>
  <si>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</si>
  <si>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</si>
  <si>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</si>
  <si>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</si>
  <si>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</si>
  <si>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</si>
  <si>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</si>
  <si>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</si>
  <si>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</si>
  <si>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</si>
  <si>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</si>
  <si>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</si>
  <si>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</si>
  <si>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</si>
  <si>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</si>
  <si>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</si>
  <si>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</si>
  <si>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</si>
  <si>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</si>
  <si>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</si>
  <si>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</si>
  <si>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</si>
  <si>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</si>
  <si>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</si>
  <si>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</si>
  <si>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</si>
  <si>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</si>
  <si>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</si>
  <si>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</si>
  <si>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</si>
  <si>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</si>
  <si>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</si>
  <si>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</si>
  <si>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</si>
  <si>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</si>
  <si>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</si>
  <si>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</si>
  <si>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</si>
  <si>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</si>
  <si>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</si>
  <si>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</si>
  <si>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</si>
  <si>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</si>
  <si>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</si>
  <si>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</si>
  <si>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</si>
  <si>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</si>
  <si>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</si>
  <si>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</si>
  <si>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</si>
  <si>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</si>
  <si>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</si>
  <si>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</si>
  <si>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</si>
  <si>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</si>
  <si>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</si>
  <si>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</si>
  <si>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</si>
  <si>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</si>
  <si>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</si>
  <si>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</si>
  <si>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</si>
  <si>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</si>
  <si>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</si>
  <si>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</si>
  <si>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</si>
  <si>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</si>
  <si>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</si>
  <si>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</si>
  <si>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</si>
  <si>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</si>
  <si>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</si>
  <si>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</si>
  <si>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</si>
  <si>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</si>
  <si>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</si>
  <si>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</si>
  <si>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</si>
  <si>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</si>
  <si>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</si>
  <si>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</si>
  <si>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</si>
  <si>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</si>
  <si>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</si>
  <si>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</si>
  <si>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</si>
  <si>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</si>
  <si>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</si>
  <si>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</si>
  <si>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</si>
  <si>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</si>
  <si>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</si>
  <si>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</si>
  <si>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</si>
  <si>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</si>
  <si>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</si>
  <si>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</si>
  <si>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</si>
  <si>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</si>
  <si>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</si>
  <si>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</si>
  <si>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</si>
  <si>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</si>
  <si>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</si>
  <si>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</si>
  <si>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</si>
  <si>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</si>
  <si>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</si>
  <si>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</si>
  <si>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</si>
  <si>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</si>
  <si>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</si>
  <si>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</si>
  <si>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</si>
  <si>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</si>
  <si>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</si>
  <si>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</si>
  <si>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</si>
  <si>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</si>
  <si>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</si>
  <si>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</si>
  <si>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</si>
  <si>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</si>
  <si>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</si>
  <si>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</si>
  <si>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</si>
  <si>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</si>
  <si>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</si>
  <si>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</si>
  <si>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</si>
  <si>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</si>
  <si>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</si>
  <si>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</si>
  <si>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</si>
  <si>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</si>
  <si>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</si>
  <si>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</si>
  <si>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</si>
  <si>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</si>
  <si>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</si>
  <si>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</si>
  <si>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</si>
  <si>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</si>
  <si>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</si>
  <si>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</si>
  <si>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</si>
  <si>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</si>
  <si>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</si>
  <si>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</si>
  <si>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</si>
  <si>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</si>
  <si>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</si>
  <si>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</si>
  <si>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</si>
  <si>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</si>
  <si>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</si>
  <si>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</si>
  <si>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</si>
  <si>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</si>
  <si>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</si>
  <si>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</si>
  <si>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</si>
  <si>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</si>
  <si>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</si>
  <si>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</si>
  <si>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</si>
  <si>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</si>
  <si>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</si>
  <si>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</si>
  <si>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</si>
  <si>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</si>
  <si>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</si>
  <si>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</si>
  <si>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</si>
  <si>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</si>
  <si>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</si>
  <si>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</si>
  <si>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</si>
  <si>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</si>
  <si>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</si>
  <si>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</si>
  <si>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</si>
  <si>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</si>
  <si>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</si>
  <si>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</si>
  <si>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</si>
  <si>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</si>
  <si>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</si>
  <si>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</si>
  <si>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</si>
  <si>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</si>
  <si>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</si>
  <si>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</si>
  <si>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</si>
  <si>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</si>
  <si>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</si>
  <si>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</si>
  <si>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</si>
  <si>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</si>
  <si>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</si>
  <si>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</si>
  <si>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</si>
  <si>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</si>
  <si>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</si>
  <si>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</si>
  <si>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</si>
  <si>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</si>
  <si>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</si>
  <si>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</si>
  <si>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</si>
  <si>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</si>
  <si>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</si>
  <si>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</si>
  <si>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</si>
  <si>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</si>
  <si>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</si>
  <si>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</si>
  <si>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</si>
  <si>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</si>
  <si>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</si>
  <si>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</si>
  <si>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</si>
  <si>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</si>
  <si>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</si>
  <si>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</si>
  <si>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</si>
  <si>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</si>
  <si>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</si>
  <si>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</si>
  <si>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</si>
  <si>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</si>
  <si>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</si>
  <si>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</si>
  <si>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</si>
  <si>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</si>
  <si>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</si>
  <si>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</si>
  <si>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</si>
  <si>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</si>
  <si>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</si>
  <si>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</si>
  <si>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</si>
  <si>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</si>
  <si>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</si>
  <si>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</si>
  <si>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</si>
  <si>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</si>
  <si>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</si>
  <si>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</si>
  <si>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</si>
  <si>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</si>
  <si>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</si>
  <si>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</si>
  <si>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</si>
  <si>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</si>
  <si>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</si>
  <si>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</si>
  <si>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</si>
  <si>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</si>
  <si>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</si>
  <si>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</si>
  <si>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</si>
  <si>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</si>
  <si>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</si>
  <si>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</si>
  <si>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</si>
  <si>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</si>
  <si>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</si>
  <si>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</si>
  <si>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</si>
  <si>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</si>
  <si>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</si>
  <si>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</si>
  <si>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</si>
  <si>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</si>
  <si>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</si>
  <si>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</si>
  <si>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</si>
  <si>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</si>
  <si>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</si>
  <si>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</si>
  <si>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</si>
  <si>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</si>
  <si>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</si>
  <si>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</si>
  <si>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</si>
  <si>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</si>
  <si>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</si>
  <si>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</si>
  <si>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</si>
  <si>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</si>
  <si>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</si>
  <si>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</si>
  <si>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</si>
  <si>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</si>
  <si>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</si>
  <si>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</si>
  <si>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</si>
  <si>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</si>
  <si>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</si>
  <si>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</si>
  <si>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</si>
  <si>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</si>
  <si>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</si>
  <si>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</si>
  <si>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</si>
  <si>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</si>
  <si>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</si>
  <si>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</si>
  <si>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</si>
  <si>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</si>
  <si>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</si>
  <si>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</si>
  <si>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</si>
  <si>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</si>
  <si>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</si>
  <si>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</si>
  <si>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</si>
  <si>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</si>
  <si>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</si>
  <si>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</si>
  <si>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</si>
  <si>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</si>
  <si>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</si>
  <si>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</si>
  <si>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</si>
  <si>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</si>
  <si>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</si>
  <si>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</si>
  <si>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</si>
  <si>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</si>
  <si>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</si>
  <si>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</si>
  <si>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</si>
  <si>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</si>
  <si>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</si>
  <si>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</si>
  <si>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</si>
  <si>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</si>
  <si>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</si>
  <si>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</si>
  <si>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</si>
  <si>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</si>
  <si>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</si>
  <si>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</si>
  <si>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</si>
  <si>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</si>
  <si>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</si>
  <si>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</si>
  <si>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</si>
  <si>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</si>
  <si>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</si>
  <si>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</si>
  <si>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</si>
  <si>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</si>
  <si>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</si>
  <si>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</si>
  <si>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</si>
  <si>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</si>
  <si>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</si>
  <si>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</si>
  <si>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</si>
  <si>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</si>
  <si>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</si>
  <si>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</si>
  <si>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</si>
  <si>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</si>
  <si>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</si>
  <si>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</si>
  <si>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</si>
  <si>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</si>
  <si>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</si>
  <si>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</si>
  <si>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</si>
  <si>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</si>
  <si>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</si>
  <si>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</si>
  <si>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</si>
  <si>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</si>
  <si>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</si>
  <si>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</si>
  <si>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</si>
  <si>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</si>
  <si>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</si>
  <si>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</si>
  <si>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</si>
  <si>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</si>
  <si>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</si>
  <si>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</si>
  <si>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</si>
  <si>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</si>
  <si>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</si>
  <si>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</si>
  <si>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</si>
  <si>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</si>
  <si>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</si>
  <si>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</si>
  <si>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</si>
  <si>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</si>
  <si>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</si>
  <si>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</si>
  <si>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</si>
  <si>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</si>
  <si>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</si>
  <si>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</si>
  <si>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</si>
  <si>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</si>
  <si>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</si>
  <si>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</si>
  <si>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</si>
  <si>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</si>
  <si>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</si>
  <si>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</si>
  <si>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</si>
  <si>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</si>
  <si>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</si>
  <si>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</si>
  <si>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</si>
  <si>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</si>
  <si>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</si>
  <si>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</si>
  <si>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</si>
  <si>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</si>
  <si>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</si>
  <si>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</si>
  <si>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</si>
  <si>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</si>
  <si>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</si>
  <si>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</si>
  <si>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</si>
  <si>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</si>
  <si>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</si>
  <si>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</si>
  <si>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</si>
  <si>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</si>
  <si>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</si>
  <si>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</si>
  <si>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</si>
  <si>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</si>
  <si>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</si>
  <si>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</si>
  <si>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</si>
  <si>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</si>
  <si>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</si>
  <si>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</si>
  <si>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</si>
  <si>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</si>
  <si>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</si>
  <si>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</si>
  <si>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</si>
  <si>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</si>
  <si>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</si>
  <si>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</si>
  <si>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</si>
  <si>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</si>
  <si>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</si>
  <si>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</si>
  <si>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</si>
  <si>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</si>
  <si>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</si>
  <si>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</si>
  <si>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</si>
  <si>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</si>
  <si>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</si>
  <si>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</si>
  <si>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</si>
  <si>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</si>
  <si>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</si>
  <si>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</si>
  <si>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</si>
  <si>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</si>
  <si>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</si>
  <si>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</si>
  <si>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</si>
  <si>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</si>
  <si>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</si>
  <si>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</si>
  <si>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</si>
  <si>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</si>
  <si>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</si>
  <si>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</si>
  <si>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</si>
  <si>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</si>
  <si>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</si>
  <si>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</si>
  <si>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</si>
  <si>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</si>
  <si>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</si>
  <si>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</si>
  <si>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</si>
  <si>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</si>
  <si>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</si>
  <si>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</si>
  <si>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</si>
  <si>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</si>
  <si>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</si>
  <si>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</si>
  <si>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</si>
  <si>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</si>
  <si>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</si>
  <si>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</si>
  <si>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</si>
  <si>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</si>
  <si>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</si>
  <si>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</si>
  <si>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</si>
  <si>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</si>
  <si>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</si>
  <si>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</si>
  <si>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</si>
  <si>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</si>
  <si>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</si>
  <si>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</si>
  <si>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</si>
  <si>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</si>
  <si>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</si>
  <si>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</si>
  <si>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</si>
  <si>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</si>
  <si>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</si>
  <si>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</si>
  <si>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</si>
  <si>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</si>
  <si>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</si>
  <si>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</si>
  <si>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</si>
  <si>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</si>
  <si>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</si>
  <si>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</si>
  <si>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</si>
  <si>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</si>
  <si>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</si>
  <si>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</si>
  <si>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</si>
  <si>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</si>
  <si>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</si>
  <si>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</si>
  <si>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</si>
  <si>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</si>
  <si>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</si>
  <si>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</si>
  <si>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</si>
  <si>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</si>
  <si>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</si>
  <si>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</si>
  <si>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</si>
  <si>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</si>
  <si>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</si>
  <si>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</si>
  <si>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</si>
  <si>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</si>
  <si>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</si>
  <si>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</si>
  <si>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</si>
  <si>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</si>
  <si>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</si>
  <si>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</si>
  <si>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</si>
  <si>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</si>
  <si>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</si>
  <si>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</si>
  <si>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</si>
  <si>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</si>
  <si>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</si>
  <si>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</si>
  <si>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</si>
  <si>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</si>
  <si>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</si>
  <si>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</si>
  <si>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</si>
  <si>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</si>
  <si>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</si>
  <si>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</si>
  <si>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</si>
  <si>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</si>
  <si>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</si>
  <si>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</si>
  <si>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</si>
  <si>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</si>
  <si>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</si>
  <si>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</si>
  <si>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</si>
  <si>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</si>
  <si>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</si>
  <si>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</si>
  <si>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</si>
  <si>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</si>
  <si>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</si>
  <si>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</si>
  <si>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</si>
  <si>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</si>
  <si>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</si>
  <si>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</si>
  <si>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</si>
  <si>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</si>
  <si>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</si>
  <si>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</si>
  <si>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</si>
  <si>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</si>
  <si>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</si>
  <si>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</si>
  <si>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</si>
  <si>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</si>
  <si>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</si>
  <si>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</si>
  <si>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</si>
  <si>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</si>
  <si>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</si>
  <si>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</si>
  <si>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</si>
  <si>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</si>
  <si>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</si>
  <si>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</si>
  <si>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</si>
  <si>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</si>
  <si>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</si>
  <si>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</si>
  <si>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</si>
  <si>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</si>
  <si>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</si>
  <si>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</si>
  <si>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</si>
  <si>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</si>
  <si>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</si>
  <si>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</si>
  <si>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</si>
  <si>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</si>
  <si>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</si>
  <si>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</si>
  <si>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</si>
  <si>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</si>
  <si>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</si>
  <si>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</si>
  <si>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</si>
  <si>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</si>
  <si>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</si>
  <si>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</si>
  <si>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</si>
  <si>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</si>
  <si>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</si>
  <si>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</si>
  <si>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</si>
  <si>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</si>
  <si>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</si>
  <si>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</si>
  <si>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</si>
  <si>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</si>
  <si>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</si>
  <si>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</si>
  <si>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</si>
  <si>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</si>
  <si>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</si>
  <si>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</si>
  <si>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</si>
  <si>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</si>
  <si>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</si>
  <si>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</si>
  <si>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</si>
  <si>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</si>
  <si>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</si>
  <si>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</si>
  <si>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</si>
  <si>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</si>
  <si>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</si>
  <si>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</si>
  <si>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</si>
  <si>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</si>
  <si>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</si>
  <si>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</si>
  <si>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</si>
  <si>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</si>
  <si>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</si>
  <si>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</si>
  <si>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</si>
  <si>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</si>
  <si>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</si>
  <si>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</si>
  <si>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</si>
  <si>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</si>
  <si>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</si>
  <si>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</si>
  <si>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</si>
  <si>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</si>
  <si>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</si>
  <si>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</si>
  <si>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</si>
  <si>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</si>
  <si>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</si>
  <si>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</si>
  <si>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</si>
  <si>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</si>
  <si>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</si>
  <si>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</si>
  <si>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</si>
  <si>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</si>
  <si>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</si>
  <si>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</si>
  <si>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</si>
  <si>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</si>
  <si>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</si>
  <si>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</si>
  <si>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</si>
  <si>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</si>
  <si>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</si>
  <si>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</si>
  <si>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</si>
  <si>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</si>
  <si>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</si>
  <si>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</si>
  <si>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</si>
  <si>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</si>
  <si>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</si>
  <si>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</si>
  <si>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</si>
  <si>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</si>
  <si>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</si>
  <si>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</si>
  <si>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</si>
  <si>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</si>
  <si>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</si>
  <si>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</si>
  <si>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</si>
  <si>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</si>
  <si>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</si>
  <si>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</si>
  <si>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</si>
  <si>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</si>
  <si>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</si>
  <si>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</si>
  <si>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</si>
  <si>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</si>
  <si>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</si>
  <si>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</si>
  <si>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</si>
  <si>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</si>
  <si>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</si>
  <si>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</si>
  <si>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</si>
  <si>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</si>
  <si>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</si>
  <si>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</si>
  <si>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</si>
  <si>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</si>
  <si>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</si>
  <si>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</si>
  <si>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</si>
  <si>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</si>
  <si>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</si>
  <si>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</si>
  <si>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</si>
  <si>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</si>
  <si>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</si>
  <si>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</si>
  <si>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</si>
  <si>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</si>
  <si>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</si>
  <si>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</si>
  <si>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</si>
  <si>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</si>
  <si>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</si>
  <si>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</si>
  <si>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</si>
  <si>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</si>
  <si>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</si>
  <si>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</si>
  <si>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</si>
  <si>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</si>
  <si>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</si>
  <si>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</si>
  <si>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</si>
  <si>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</si>
  <si>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</si>
  <si>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</si>
  <si>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</si>
  <si>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</si>
  <si>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</si>
  <si>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</si>
  <si>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</si>
  <si>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</si>
  <si>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</si>
  <si>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</si>
  <si>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</si>
  <si>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</si>
  <si>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</si>
  <si>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</si>
  <si>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</si>
  <si>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</si>
  <si>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</si>
  <si>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</si>
  <si>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</si>
  <si>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</si>
  <si>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</si>
  <si>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</si>
  <si>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</si>
  <si>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</si>
  <si>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</si>
  <si>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</si>
  <si>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</si>
  <si>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</si>
  <si>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</si>
  <si>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</si>
  <si>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</si>
  <si>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</si>
  <si>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</si>
  <si>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</si>
  <si>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</si>
  <si>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</si>
  <si>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</si>
  <si>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</si>
  <si>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</si>
  <si>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</si>
  <si>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</si>
  <si>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</si>
  <si>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</si>
  <si>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</si>
  <si>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</si>
  <si>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</si>
  <si>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</si>
  <si>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</si>
  <si>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</si>
  <si>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</si>
  <si>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</si>
  <si>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</si>
  <si>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</si>
  <si>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</si>
  <si>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</si>
  <si>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</si>
  <si>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</si>
  <si>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</si>
  <si>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</si>
  <si>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</si>
  <si>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</si>
  <si>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</si>
  <si>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</si>
  <si>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</si>
  <si>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</si>
  <si>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</si>
  <si>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</si>
  <si>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</si>
  <si>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</si>
  <si>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</si>
  <si>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</si>
  <si>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</si>
  <si>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</si>
  <si>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</si>
  <si>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</si>
  <si>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</si>
  <si>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</si>
  <si>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</si>
  <si>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</si>
  <si>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</si>
  <si>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</si>
  <si>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</si>
  <si>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</si>
  <si>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</si>
  <si>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</si>
  <si>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</si>
  <si>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</si>
  <si>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</si>
  <si>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</si>
  <si>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</si>
  <si>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</si>
  <si>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</si>
  <si>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</si>
  <si>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</si>
  <si>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</si>
  <si>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</si>
  <si>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</si>
  <si>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</si>
  <si>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</si>
  <si>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</si>
  <si>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</si>
  <si>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</si>
  <si>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</si>
  <si>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</si>
  <si>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</si>
  <si>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</si>
  <si>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</si>
  <si>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</si>
  <si>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</si>
  <si>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</si>
  <si>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</si>
  <si>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</si>
  <si>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</si>
  <si>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</si>
  <si>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</si>
  <si>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</si>
  <si>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</si>
  <si>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</si>
  <si>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</si>
  <si>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</si>
  <si>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</si>
  <si>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</si>
  <si>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</si>
  <si>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</si>
  <si>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</si>
  <si>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</si>
  <si>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</si>
  <si>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</si>
  <si>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</si>
  <si>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</si>
  <si>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</si>
  <si>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</si>
  <si>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</si>
  <si>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</si>
  <si>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</si>
  <si>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</si>
  <si>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</si>
  <si>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</si>
  <si>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</si>
  <si>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</si>
  <si>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</si>
  <si>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</si>
  <si>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</si>
  <si>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</si>
  <si>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</si>
  <si>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</si>
  <si>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</si>
  <si>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</si>
  <si>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</si>
  <si>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</si>
  <si>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</si>
  <si>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</si>
  <si>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</si>
  <si>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</si>
  <si>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</si>
  <si>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</si>
  <si>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</si>
  <si>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</si>
  <si>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</si>
  <si>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</si>
  <si>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</si>
  <si>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</si>
  <si>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</si>
  <si>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</si>
  <si>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</si>
  <si>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</si>
  <si>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</si>
  <si>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</si>
  <si>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</si>
  <si>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</si>
  <si>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</si>
  <si>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</si>
  <si>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</si>
  <si>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</si>
  <si>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</si>
  <si>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</si>
  <si>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</si>
  <si>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</si>
  <si>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</si>
  <si>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</si>
  <si>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</si>
  <si>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</si>
  <si>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</si>
  <si>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</si>
  <si>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</si>
  <si>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</si>
  <si>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</si>
  <si>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</si>
  <si>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</si>
  <si>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</si>
  <si>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</si>
  <si>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</si>
  <si>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</si>
  <si>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</si>
  <si>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</si>
  <si>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</si>
  <si>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</si>
  <si>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</si>
  <si>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</si>
  <si>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</si>
  <si>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</si>
  <si>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</si>
  <si>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</si>
  <si>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</si>
  <si>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</si>
  <si>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</si>
  <si>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</si>
  <si>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</si>
  <si>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</si>
  <si>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</si>
  <si>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</si>
  <si>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</si>
  <si>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</si>
  <si>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</si>
  <si>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</si>
  <si>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</si>
  <si>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</si>
  <si>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</si>
  <si>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</si>
  <si>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</si>
  <si>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</si>
  <si>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</si>
  <si>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</si>
  <si>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</si>
  <si>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</si>
  <si>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</si>
  <si>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</si>
  <si>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</si>
  <si>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</si>
  <si>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</si>
  <si>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</si>
  <si>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</si>
  <si>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</si>
  <si>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</si>
  <si>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</si>
  <si>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</si>
  <si>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</si>
  <si>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</si>
  <si>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</si>
  <si>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</si>
  <si>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</si>
  <si>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</si>
  <si>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</si>
  <si>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</si>
  <si>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</si>
  <si>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</si>
  <si>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</si>
  <si>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</si>
  <si>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</si>
  <si>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</si>
  <si>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</si>
  <si>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</si>
  <si>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</si>
  <si>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</si>
  <si>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</si>
  <si>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</si>
  <si>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</si>
  <si>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</si>
  <si>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</si>
  <si>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</si>
  <si>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</si>
  <si>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</si>
  <si>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</si>
  <si>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</si>
  <si>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</si>
  <si>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</si>
  <si>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</si>
  <si>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</si>
  <si>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</si>
  <si>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</si>
  <si>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</si>
  <si>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</si>
  <si>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</si>
  <si>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</si>
  <si>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</si>
  <si>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</si>
  <si>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</si>
  <si>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</si>
  <si>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</si>
  <si>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</si>
  <si>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</si>
  <si>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</si>
  <si>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</si>
  <si>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</si>
  <si>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</si>
  <si>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</si>
  <si>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</si>
  <si>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</si>
  <si>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</si>
  <si>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</si>
  <si>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</si>
  <si>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</si>
  <si>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</si>
  <si>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</si>
  <si>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</si>
  <si>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</si>
  <si>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</si>
  <si>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</si>
  <si>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</si>
  <si>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</si>
  <si>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</si>
  <si>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</si>
  <si>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</si>
  <si>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</si>
  <si>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</si>
  <si>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</si>
  <si>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</si>
  <si>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</si>
  <si>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</si>
  <si>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</si>
  <si>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</si>
  <si>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</si>
  <si>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</si>
  <si>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</si>
  <si>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</si>
  <si>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</si>
  <si>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</si>
  <si>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</si>
  <si>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</si>
  <si>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</si>
  <si>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</si>
  <si>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</si>
  <si>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</si>
  <si>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</si>
  <si>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</si>
  <si>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</si>
  <si>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</si>
  <si>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</si>
  <si>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</si>
  <si>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</si>
  <si>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</si>
  <si>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</si>
  <si>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</si>
  <si>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</si>
  <si>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</si>
  <si>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</si>
  <si>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</si>
  <si>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</si>
  <si>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</si>
  <si>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</si>
  <si>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</si>
  <si>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</si>
  <si>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</si>
  <si>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</si>
  <si>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</si>
  <si>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</si>
  <si>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</si>
  <si>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</si>
  <si>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</si>
  <si>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</si>
  <si>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</si>
  <si>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</si>
  <si>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</si>
  <si>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</si>
  <si>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</si>
  <si>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</si>
  <si>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</si>
  <si>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</si>
  <si>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</si>
  <si>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</si>
  <si>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</si>
  <si>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</si>
  <si>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</si>
  <si>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</si>
  <si>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</si>
  <si>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</si>
  <si>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</si>
  <si>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</si>
  <si>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</si>
  <si>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</si>
  <si>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</si>
  <si>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</si>
  <si>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</si>
  <si>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</si>
  <si>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</si>
  <si>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</si>
  <si>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</si>
  <si>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</si>
  <si>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</si>
  <si>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</si>
  <si>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</si>
  <si>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</si>
  <si>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</si>
  <si>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</si>
  <si>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</si>
  <si>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</si>
  <si>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</si>
  <si>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</si>
  <si>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</si>
  <si>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</si>
  <si>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</si>
  <si>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</si>
  <si>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</si>
  <si>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</si>
  <si>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</si>
  <si>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</si>
  <si>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</si>
  <si>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</si>
  <si>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</si>
  <si>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</si>
  <si>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</si>
  <si>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</si>
  <si>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</si>
  <si>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</si>
  <si>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</si>
  <si>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</si>
  <si>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</si>
  <si>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</si>
  <si>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</si>
  <si>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</si>
  <si>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</si>
  <si>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</si>
  <si>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</si>
  <si>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</si>
  <si>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</si>
  <si>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</si>
  <si>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</si>
  <si>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</si>
  <si>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</si>
  <si>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</si>
  <si>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</si>
  <si>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</si>
  <si>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</si>
  <si>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</si>
  <si>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</si>
  <si>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</si>
  <si>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</si>
  <si>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</si>
  <si>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</si>
  <si>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</si>
  <si>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</si>
  <si>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</si>
  <si>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</si>
  <si>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</si>
  <si>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</si>
  <si>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</si>
  <si>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</si>
  <si>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</si>
  <si>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</si>
  <si>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</si>
  <si>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</si>
  <si>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</si>
  <si>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</si>
  <si>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</si>
  <si>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</si>
  <si>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</si>
  <si>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</si>
  <si>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</si>
  <si>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</si>
  <si>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</si>
  <si>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</si>
  <si>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</si>
  <si>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</si>
  <si>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</si>
  <si>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</si>
  <si>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</si>
  <si>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</si>
  <si>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</si>
  <si>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</si>
  <si>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</si>
  <si>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</si>
  <si>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</si>
  <si>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</si>
  <si>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</si>
  <si>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</si>
  <si>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</si>
  <si>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</si>
  <si>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</si>
  <si>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</si>
  <si>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</si>
  <si>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</si>
  <si>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</si>
  <si>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</si>
  <si>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</si>
  <si>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</si>
  <si>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</si>
  <si>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</si>
  <si>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</si>
  <si>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</si>
  <si>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</si>
  <si>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</si>
  <si>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</si>
  <si>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</si>
  <si>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</si>
  <si>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</si>
  <si>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</si>
  <si>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</si>
  <si>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</si>
  <si>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</si>
  <si>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</si>
  <si>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</si>
  <si>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</si>
  <si>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</si>
  <si>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</si>
  <si>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</si>
  <si>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</si>
  <si>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</si>
  <si>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</si>
  <si>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</si>
  <si>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</si>
  <si>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</si>
  <si>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</si>
  <si>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</si>
  <si>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</si>
  <si>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</si>
  <si>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</si>
  <si>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</si>
  <si>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</si>
  <si>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</si>
  <si>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</si>
  <si>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</si>
  <si>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</si>
  <si>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</si>
  <si>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</si>
  <si>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</si>
  <si>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</si>
  <si>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</si>
  <si>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</si>
  <si>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</si>
  <si>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</si>
  <si>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</si>
  <si>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</si>
  <si>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</si>
  <si>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</si>
  <si>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</si>
  <si>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</si>
  <si>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</si>
  <si>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</si>
  <si>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</si>
  <si>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</si>
  <si>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</si>
  <si>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</si>
  <si>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</si>
  <si>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</si>
  <si>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</si>
  <si>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</si>
  <si>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</si>
  <si>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</si>
  <si>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</si>
  <si>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</si>
  <si>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</si>
  <si>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</si>
  <si>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</si>
  <si>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</si>
  <si>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</si>
  <si>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</si>
  <si>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</si>
  <si>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</si>
  <si>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</si>
  <si>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</si>
  <si>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</si>
  <si>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</si>
  <si>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</si>
  <si>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</si>
  <si>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</si>
  <si>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</si>
  <si>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</si>
  <si>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</si>
  <si>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</si>
  <si>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</si>
  <si>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</si>
  <si>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</si>
  <si>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</si>
  <si>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</si>
  <si>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</si>
  <si>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</si>
  <si>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</si>
  <si>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</si>
  <si>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</si>
  <si>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</si>
  <si>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</si>
  <si>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</si>
  <si>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</si>
  <si>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</si>
  <si>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</si>
  <si>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</si>
  <si>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</si>
  <si>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</si>
  <si>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</si>
  <si>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</si>
  <si>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</si>
  <si>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</si>
  <si>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</si>
  <si>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</si>
  <si>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</si>
  <si>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</si>
  <si>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</si>
  <si>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</si>
  <si>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</si>
  <si>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</si>
  <si>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</si>
  <si>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</si>
  <si>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</si>
  <si>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</si>
  <si>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</si>
  <si>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</si>
  <si>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</si>
  <si>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</si>
  <si>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</si>
  <si>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</si>
  <si>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</si>
  <si>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</si>
  <si>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</si>
  <si>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</si>
  <si>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</si>
  <si>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</si>
  <si>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</si>
  <si>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</si>
  <si>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</si>
  <si>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</si>
  <si>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</si>
  <si>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</si>
  <si>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</si>
  <si>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</si>
  <si>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</si>
  <si>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</si>
  <si>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</si>
  <si>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</si>
  <si>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</si>
  <si>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</si>
  <si>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</si>
  <si>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</si>
  <si>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</si>
  <si>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</si>
  <si>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</si>
  <si>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</si>
  <si>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</si>
  <si>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</si>
  <si>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</si>
  <si>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</si>
  <si>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</si>
  <si>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</si>
  <si>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</si>
  <si>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</si>
  <si>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</si>
  <si>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</si>
  <si>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</si>
  <si>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</si>
  <si>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</si>
  <si>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</si>
  <si>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</si>
  <si>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</si>
  <si>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</si>
  <si>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</si>
  <si>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</si>
  <si>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</si>
  <si>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</si>
  <si>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</si>
  <si>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</si>
  <si>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</si>
  <si>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</si>
  <si>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</si>
  <si>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</si>
  <si>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</si>
  <si>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</si>
  <si>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</si>
  <si>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</si>
  <si>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</si>
  <si>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</si>
  <si>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</si>
  <si>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</si>
  <si>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</si>
  <si>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</si>
  <si>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</si>
  <si>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</si>
  <si>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</si>
  <si>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</si>
  <si>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</si>
  <si>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</si>
  <si>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</si>
  <si>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</si>
  <si>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</si>
  <si>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</si>
  <si>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</si>
  <si>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</si>
  <si>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</si>
  <si>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</si>
  <si>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</si>
  <si>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</si>
  <si>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</si>
  <si>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</si>
  <si>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</si>
  <si>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</si>
  <si>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</si>
  <si>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</si>
  <si>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</si>
  <si>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</si>
  <si>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</si>
  <si>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</si>
  <si>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</si>
  <si>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</si>
  <si>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</si>
  <si>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</si>
  <si>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</si>
  <si>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</si>
  <si>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</si>
  <si>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</si>
  <si>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</si>
  <si>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</si>
  <si>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</si>
  <si>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</si>
  <si>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</si>
  <si>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</si>
  <si>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</si>
  <si>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</si>
  <si>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</si>
  <si>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</si>
  <si>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</si>
  <si>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</si>
  <si>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</si>
  <si>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</si>
  <si>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</si>
  <si>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</si>
  <si>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</si>
  <si>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</si>
  <si>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</si>
  <si>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</si>
  <si>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</si>
  <si>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</si>
  <si>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</si>
  <si>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</si>
  <si>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</si>
  <si>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</si>
  <si>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</si>
  <si>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</si>
  <si>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</si>
  <si>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</si>
  <si>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</si>
  <si>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</si>
  <si>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</si>
  <si>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</si>
  <si>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</si>
  <si>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</si>
  <si>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</si>
  <si>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</si>
  <si>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</si>
  <si>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</si>
  <si>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</si>
  <si>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</si>
  <si>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</si>
  <si>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</si>
  <si>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</si>
  <si>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</si>
  <si>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</si>
  <si>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</si>
  <si>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</si>
  <si>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</si>
  <si>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</si>
  <si>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</si>
  <si>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</si>
  <si>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</si>
  <si>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</si>
  <si>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</si>
  <si>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</si>
  <si>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</si>
  <si>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</si>
  <si>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</si>
  <si>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</si>
  <si>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</si>
  <si>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</si>
  <si>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</si>
  <si>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</si>
  <si>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</si>
  <si>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</si>
  <si>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</si>
  <si>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</si>
  <si>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</si>
  <si>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</si>
  <si>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</si>
  <si>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</si>
  <si>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</si>
  <si>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</si>
  <si>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</si>
  <si>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</si>
  <si>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</si>
  <si>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</si>
  <si>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</si>
  <si>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</si>
  <si>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</si>
  <si>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</si>
  <si>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</si>
  <si>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</si>
  <si>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</si>
  <si>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</si>
  <si>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</si>
  <si>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</si>
  <si>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</si>
  <si>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</si>
  <si>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</si>
  <si>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</si>
  <si>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</si>
  <si>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</si>
  <si>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</si>
  <si>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</si>
  <si>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</si>
  <si>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</si>
  <si>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</si>
  <si>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</si>
  <si>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</si>
  <si>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</si>
  <si>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</si>
  <si>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</si>
  <si>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</si>
  <si>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</si>
  <si>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</si>
  <si>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</si>
  <si>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</si>
  <si>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</si>
  <si>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</si>
  <si>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</si>
  <si>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</si>
  <si>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</si>
  <si>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</si>
  <si>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</si>
  <si>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</si>
  <si>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</si>
  <si>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</si>
  <si>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</si>
  <si>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</si>
  <si>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</si>
  <si>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</si>
  <si>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</si>
  <si>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</si>
  <si>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</si>
  <si>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</si>
  <si>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</si>
  <si>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</si>
  <si>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</si>
  <si>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</si>
  <si>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</si>
  <si>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</si>
  <si>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</si>
  <si>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</si>
  <si>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</si>
  <si>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</si>
  <si>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</si>
  <si>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</si>
  <si>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</si>
  <si>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</si>
  <si>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</si>
  <si>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</si>
  <si>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</si>
  <si>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</si>
  <si>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</si>
  <si>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</si>
  <si>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</si>
  <si>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</si>
  <si>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</si>
  <si>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</si>
  <si>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</si>
  <si>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</si>
  <si>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</si>
  <si>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</si>
  <si>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</si>
  <si>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</si>
  <si>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</si>
  <si>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</si>
  <si>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</si>
  <si>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</si>
  <si>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</si>
  <si>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</si>
  <si>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</si>
  <si>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</si>
  <si>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</si>
  <si>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</si>
  <si>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</si>
  <si>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</si>
  <si>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</si>
  <si>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</si>
  <si>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</si>
  <si>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</si>
  <si>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</si>
  <si>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</si>
  <si>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</si>
  <si>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</si>
  <si>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</si>
  <si>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</si>
  <si>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</si>
  <si>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</si>
  <si>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</si>
  <si>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</si>
  <si>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</si>
  <si>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</si>
  <si>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</si>
  <si>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</si>
  <si>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</si>
  <si>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</si>
  <si>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</si>
  <si>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</si>
  <si>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</si>
  <si>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</si>
  <si>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</si>
  <si>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</si>
  <si>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</si>
  <si>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</si>
  <si>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</si>
  <si>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</si>
  <si>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</si>
  <si>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</si>
  <si>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</si>
  <si>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</si>
  <si>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</si>
  <si>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</si>
  <si>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</si>
  <si>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</si>
  <si>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</si>
  <si>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</si>
  <si>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</si>
  <si>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</si>
  <si>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</si>
  <si>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</si>
  <si>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</si>
  <si>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</si>
  <si>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</si>
  <si>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</si>
  <si>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</si>
  <si>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</si>
  <si>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</si>
  <si>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</si>
  <si>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</si>
  <si>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</si>
  <si>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</si>
  <si>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</si>
  <si>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</si>
  <si>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</si>
  <si>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</si>
  <si>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</si>
  <si>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</si>
  <si>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</si>
  <si>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</si>
  <si>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</si>
  <si>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</si>
  <si>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</si>
  <si>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</si>
  <si>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</si>
  <si>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</si>
  <si>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</si>
  <si>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</si>
  <si>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</si>
  <si>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</si>
  <si>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</si>
  <si>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</si>
  <si>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</si>
  <si>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</si>
  <si>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</si>
  <si>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</si>
  <si>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</si>
  <si>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</si>
  <si>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</si>
  <si>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</si>
  <si>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</si>
  <si>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</si>
  <si>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</si>
  <si>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</si>
  <si>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</si>
  <si>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</si>
  <si>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</si>
  <si>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</si>
  <si>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</si>
  <si>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</si>
  <si>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</si>
  <si>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</si>
  <si>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</si>
  <si>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</si>
  <si>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</si>
  <si>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</si>
  <si>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</si>
  <si>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</si>
  <si>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</si>
  <si>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</si>
  <si>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</si>
  <si>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</si>
  <si>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</si>
  <si>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</si>
  <si>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</si>
  <si>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</si>
  <si>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</si>
  <si>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</si>
  <si>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</si>
  <si>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</si>
  <si>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</si>
  <si>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</si>
  <si>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</si>
  <si>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</si>
  <si>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</si>
  <si>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</si>
  <si>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</si>
  <si>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</si>
  <si>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</si>
  <si>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</si>
  <si>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</si>
  <si>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</si>
  <si>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</si>
  <si>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</si>
  <si>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</si>
  <si>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</si>
  <si>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</si>
  <si>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</si>
  <si>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</si>
  <si>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</si>
  <si>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</si>
  <si>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</si>
  <si>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</si>
  <si>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</si>
  <si>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</si>
  <si>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</si>
  <si>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</si>
  <si>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</si>
  <si>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</si>
  <si>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</si>
  <si>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</si>
  <si>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</si>
  <si>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</si>
  <si>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</si>
  <si>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</si>
  <si>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</si>
  <si>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</si>
  <si>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</si>
  <si>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</si>
  <si>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</si>
  <si>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</si>
  <si>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</si>
  <si>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</si>
  <si>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</si>
  <si>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</si>
  <si>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</si>
  <si>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</si>
  <si>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</si>
  <si>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</si>
  <si>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</si>
  <si>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</si>
  <si>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</si>
  <si>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</si>
  <si>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</si>
  <si>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</si>
  <si>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</si>
  <si>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</si>
  <si>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</si>
  <si>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</si>
  <si>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</si>
  <si>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</si>
  <si>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</si>
  <si>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</si>
  <si>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</si>
  <si>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</si>
  <si>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</si>
  <si>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</si>
  <si>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</si>
  <si>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</si>
  <si>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</si>
  <si>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</si>
  <si>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</si>
  <si>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</si>
  <si>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</si>
  <si>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</si>
  <si>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</si>
  <si>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</si>
  <si>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</si>
  <si>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</si>
  <si>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</si>
  <si>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</si>
  <si>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</si>
  <si>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</si>
  <si>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</si>
  <si>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</si>
  <si>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</si>
  <si>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</si>
  <si>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</si>
  <si>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</si>
  <si>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</si>
  <si>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</si>
  <si>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</si>
  <si>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</si>
  <si>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</si>
  <si>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</si>
  <si>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</si>
  <si>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</si>
  <si>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</si>
  <si>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</si>
  <si>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</si>
  <si>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</si>
  <si>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</si>
  <si>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</si>
  <si>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</si>
  <si>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</si>
  <si>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</si>
  <si>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</si>
  <si>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</si>
  <si>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</si>
  <si>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</si>
  <si>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</si>
  <si>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</si>
  <si>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</si>
  <si>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</si>
  <si>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</si>
  <si>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</si>
  <si>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</si>
  <si>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</si>
  <si>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</si>
  <si>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</si>
  <si>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</si>
  <si>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</si>
  <si>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</si>
  <si>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</si>
  <si>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</si>
  <si>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</si>
  <si>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</si>
  <si>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</si>
  <si>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</si>
  <si>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</si>
  <si>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</si>
  <si>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</si>
  <si>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</si>
  <si>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</si>
  <si>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</si>
  <si>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</si>
  <si>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</si>
  <si>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</si>
  <si>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</si>
  <si>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</si>
  <si>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</si>
  <si>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</si>
  <si>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</si>
  <si>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</si>
  <si>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</si>
  <si>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</si>
  <si>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</si>
  <si>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</si>
  <si>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</si>
  <si>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</si>
  <si>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</si>
  <si>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</si>
  <si>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</si>
  <si>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</si>
  <si>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</si>
  <si>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</si>
  <si>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</si>
  <si>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</si>
  <si>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</si>
  <si>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</si>
  <si>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</si>
  <si>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</si>
  <si>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</si>
  <si>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</si>
  <si>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</si>
  <si>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</si>
  <si>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</si>
  <si>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</si>
  <si>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</si>
  <si>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</si>
  <si>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</si>
  <si>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</si>
  <si>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</si>
  <si>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</si>
  <si>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</si>
  <si>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</si>
  <si>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</si>
  <si>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</si>
  <si>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</si>
  <si>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</si>
  <si>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</si>
  <si>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</si>
  <si>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</si>
  <si>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</si>
  <si>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</si>
  <si>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</si>
  <si>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</si>
  <si>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</si>
  <si>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</si>
  <si>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</si>
  <si>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</si>
  <si>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</si>
  <si>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</si>
  <si>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</si>
  <si>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</si>
  <si>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</si>
  <si>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</si>
  <si>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</si>
  <si>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</si>
  <si>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</si>
  <si>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</si>
  <si>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</si>
  <si>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</si>
  <si>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</si>
  <si>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</si>
  <si>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</si>
  <si>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</si>
  <si>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</si>
  <si>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</si>
  <si>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</si>
  <si>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</si>
  <si>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</si>
  <si>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</si>
  <si>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</si>
  <si>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</si>
  <si>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</si>
  <si>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</si>
  <si>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</si>
  <si>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</si>
  <si>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</si>
  <si>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</si>
  <si>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</si>
  <si>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</si>
  <si>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</si>
  <si>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</si>
  <si>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</si>
  <si>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</si>
  <si>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</si>
  <si>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</si>
  <si>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</si>
  <si>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</si>
  <si>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</si>
  <si>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</si>
  <si>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</si>
  <si>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</si>
  <si>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</si>
  <si>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</si>
  <si>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</si>
  <si>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</si>
  <si>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</si>
  <si>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</si>
  <si>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</si>
  <si>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</si>
  <si>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</si>
  <si>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</si>
  <si>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</si>
  <si>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</si>
  <si>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</si>
  <si>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</si>
  <si>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</si>
  <si>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</si>
  <si>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</si>
  <si>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</si>
  <si>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</si>
  <si>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</si>
  <si>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</si>
  <si>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</si>
  <si>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</si>
  <si>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</si>
  <si>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</si>
  <si>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</si>
  <si>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</si>
  <si>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</si>
  <si>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</si>
  <si>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</si>
  <si>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</si>
  <si>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</si>
  <si>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</si>
  <si>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</si>
  <si>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</si>
  <si>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</si>
  <si>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</si>
  <si>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</si>
  <si>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</si>
  <si>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</si>
  <si>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</si>
  <si>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</si>
  <si>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</si>
  <si>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</si>
  <si>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</si>
  <si>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</si>
  <si>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</si>
  <si>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</si>
  <si>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</si>
  <si>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</si>
  <si>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</si>
  <si>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</si>
  <si>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</si>
  <si>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</si>
  <si>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</si>
  <si>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</si>
  <si>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</si>
  <si>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</si>
  <si>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</si>
  <si>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</si>
  <si>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</si>
  <si>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</si>
  <si>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</si>
  <si>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</si>
  <si>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</si>
  <si>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</si>
  <si>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</si>
  <si>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</si>
  <si>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</si>
  <si>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</si>
  <si>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</si>
  <si>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</si>
  <si>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</si>
  <si>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</si>
  <si>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</si>
  <si>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</si>
  <si>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</si>
  <si>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</si>
  <si>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</si>
  <si>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</si>
  <si>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</si>
  <si>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</si>
  <si>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</si>
  <si>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</si>
  <si>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</si>
  <si>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</si>
  <si>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</si>
  <si>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</si>
  <si>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</si>
  <si>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</si>
  <si>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</si>
  <si>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</si>
  <si>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</si>
  <si>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</si>
  <si>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</si>
  <si>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</si>
  <si>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</si>
  <si>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</si>
  <si>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</si>
  <si>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</si>
  <si>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</si>
  <si>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</si>
  <si>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</si>
  <si>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</si>
  <si>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</si>
  <si>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</si>
  <si>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</si>
  <si>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</si>
  <si>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</si>
  <si>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</si>
  <si>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</si>
  <si>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</si>
  <si>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</si>
  <si>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</si>
  <si>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</si>
  <si>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</si>
  <si>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</si>
  <si>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</si>
  <si>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</si>
  <si>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</si>
  <si>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</si>
  <si>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</si>
  <si>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</si>
  <si>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</si>
  <si>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</si>
  <si>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</si>
  <si>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</si>
  <si>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</si>
  <si>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</si>
  <si>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</si>
  <si>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</si>
  <si>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</si>
  <si>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</si>
  <si>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</si>
  <si>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</si>
  <si>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</si>
  <si>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</si>
  <si>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</si>
  <si>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</si>
  <si>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</si>
  <si>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</si>
  <si>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</si>
  <si>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</si>
  <si>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</si>
  <si>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</si>
  <si>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</si>
  <si>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</si>
  <si>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</si>
  <si>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</si>
  <si>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</si>
  <si>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</si>
  <si>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</si>
  <si>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</si>
  <si>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</si>
  <si>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</si>
  <si>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</si>
  <si>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</si>
  <si>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</si>
  <si>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</si>
  <si>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</si>
  <si>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</si>
  <si>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</si>
  <si>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</si>
  <si>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</si>
  <si>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</si>
  <si>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</si>
  <si>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</si>
  <si>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</si>
  <si>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</si>
  <si>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</si>
  <si>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</si>
  <si>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</si>
  <si>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</si>
  <si>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</si>
  <si>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</si>
  <si>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</si>
  <si>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</si>
  <si>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</si>
  <si>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</si>
  <si>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</si>
  <si>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</si>
  <si>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</si>
  <si>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</si>
  <si>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</si>
  <si>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</si>
  <si>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</si>
  <si>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</si>
  <si>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</si>
  <si>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</si>
  <si>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</si>
  <si>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</si>
  <si>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</si>
  <si>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</si>
  <si>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</si>
  <si>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</si>
  <si>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</si>
  <si>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</si>
  <si>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</si>
  <si>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</si>
  <si>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</si>
  <si>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</si>
  <si>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</si>
  <si>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</si>
  <si>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</si>
  <si>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</si>
  <si>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</si>
  <si>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</si>
  <si>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</si>
  <si>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</si>
  <si>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</si>
  <si>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</si>
  <si>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</si>
  <si>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</si>
  <si>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</si>
  <si>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</si>
  <si>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</si>
  <si>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</si>
  <si>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</si>
  <si>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</si>
  <si>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</si>
  <si>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</si>
  <si>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</si>
  <si>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</si>
  <si>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</si>
  <si>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</si>
  <si>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</si>
  <si>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</si>
  <si>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</si>
  <si>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</si>
  <si>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</si>
  <si>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</si>
  <si>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</si>
  <si>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</si>
  <si>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</si>
  <si>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</si>
  <si>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</si>
  <si>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</si>
  <si>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</si>
  <si>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</si>
  <si>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</si>
  <si>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</si>
  <si>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</si>
  <si>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</si>
  <si>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</si>
  <si>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</si>
  <si>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</si>
  <si>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</si>
  <si>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</si>
  <si>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</si>
  <si>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</si>
  <si>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</si>
  <si>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</si>
  <si>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</si>
  <si>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</si>
  <si>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</si>
  <si>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</si>
  <si>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</si>
  <si>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</si>
  <si>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</si>
  <si>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</si>
  <si>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</si>
  <si>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</si>
  <si>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</si>
  <si>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</si>
  <si>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</si>
  <si>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</si>
  <si>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</si>
  <si>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</si>
  <si>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</si>
  <si>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</si>
  <si>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</si>
  <si>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</si>
  <si>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</si>
  <si>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</si>
  <si>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</si>
  <si>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</si>
  <si>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</si>
  <si>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</si>
  <si>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</si>
  <si>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</si>
  <si>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</si>
  <si>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</si>
  <si>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</si>
  <si>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</si>
  <si>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</si>
  <si>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</si>
  <si>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</si>
  <si>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</si>
  <si>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</si>
  <si>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</si>
  <si>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</si>
  <si>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</si>
  <si>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</si>
  <si>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</si>
  <si>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</si>
  <si>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</si>
  <si>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</si>
  <si>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</si>
  <si>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</si>
  <si>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</si>
  <si>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</si>
  <si>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</si>
  <si>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</si>
  <si>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</si>
  <si>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</si>
  <si>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</si>
  <si>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</si>
  <si>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</si>
  <si>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</si>
  <si>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</si>
  <si>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</si>
  <si>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</si>
  <si>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</si>
  <si>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</si>
  <si>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</si>
  <si>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</si>
  <si>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</si>
  <si>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</si>
  <si>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</si>
  <si>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</si>
  <si>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</si>
  <si>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</si>
  <si>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</si>
  <si>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</si>
  <si>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</si>
  <si>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</si>
  <si>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</si>
  <si>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</si>
  <si>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</si>
  <si>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</si>
  <si>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</si>
  <si>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</si>
  <si>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</si>
  <si>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</si>
  <si>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</si>
  <si>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</si>
  <si>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</si>
  <si>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</si>
  <si>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</si>
  <si>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</si>
  <si>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</si>
  <si>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</si>
  <si>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</si>
  <si>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</si>
  <si>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</si>
  <si>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</si>
  <si>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</si>
  <si>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</si>
  <si>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</si>
  <si>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</si>
  <si>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</si>
  <si>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</si>
  <si>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</si>
  <si>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</si>
  <si>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</si>
  <si>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</si>
  <si>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</si>
  <si>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</si>
  <si>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</si>
  <si>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</si>
  <si>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</si>
  <si>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</si>
  <si>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</si>
  <si>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</si>
  <si>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</si>
  <si>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</si>
  <si>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</si>
  <si>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</si>
  <si>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</si>
  <si>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</si>
  <si>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</si>
  <si>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</si>
  <si>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</si>
  <si>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</si>
  <si>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</si>
  <si>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</si>
  <si>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</si>
  <si>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</si>
  <si>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</si>
  <si>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</si>
  <si>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</si>
  <si>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</si>
  <si>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</si>
  <si>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</si>
  <si>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</si>
  <si>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</si>
  <si>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</si>
  <si>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</si>
  <si>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</si>
  <si>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</si>
  <si>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</si>
  <si>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</si>
  <si>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</si>
  <si>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</si>
  <si>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</si>
  <si>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</si>
  <si>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</si>
  <si>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</si>
  <si>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</si>
  <si>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</si>
  <si>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</si>
  <si>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</si>
  <si>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</si>
  <si>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</si>
  <si>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</si>
  <si>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</si>
  <si>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</si>
  <si>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</si>
  <si>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</si>
  <si>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</si>
  <si>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</si>
  <si>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</si>
  <si>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</si>
  <si>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</si>
  <si>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</si>
  <si>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</si>
  <si>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</si>
  <si>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</si>
  <si>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</si>
  <si>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</si>
  <si>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</si>
  <si>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</si>
  <si>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</si>
  <si>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</si>
  <si>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</si>
  <si>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</si>
  <si>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</si>
  <si>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</si>
  <si>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</si>
  <si>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</si>
  <si>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</si>
  <si>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</si>
  <si>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</si>
  <si>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</si>
  <si>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</si>
  <si>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</si>
  <si>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</si>
  <si>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</si>
  <si>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</si>
  <si>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</si>
  <si>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</si>
  <si>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</si>
  <si>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</si>
  <si>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</si>
  <si>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</si>
  <si>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</si>
  <si>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</si>
  <si>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</si>
  <si>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</si>
  <si>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</si>
  <si>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</si>
  <si>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</si>
  <si>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</si>
  <si>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</si>
  <si>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</si>
  <si>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</si>
  <si>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</si>
  <si>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</si>
  <si>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</si>
  <si>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</si>
  <si>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</si>
  <si>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</si>
  <si>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</si>
  <si>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</si>
  <si>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</si>
  <si>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</si>
  <si>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</si>
  <si>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</si>
  <si>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</si>
  <si>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</si>
  <si>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</si>
  <si>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</si>
  <si>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</si>
  <si>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</si>
  <si>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</si>
  <si>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</si>
  <si>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</si>
  <si>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</si>
  <si>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</si>
  <si>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</si>
  <si>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</si>
  <si>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</si>
  <si>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</si>
  <si>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</si>
  <si>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</si>
  <si>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</si>
  <si>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</si>
  <si>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</si>
  <si>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</si>
  <si>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</si>
  <si>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</si>
  <si>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</si>
  <si>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</si>
  <si>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</si>
  <si>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</si>
  <si>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</si>
  <si>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</si>
  <si>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</si>
  <si>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</si>
  <si>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</si>
  <si>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</si>
  <si>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</si>
  <si>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</si>
  <si>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</si>
  <si>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</si>
  <si>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</si>
  <si>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</si>
  <si>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</si>
  <si>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</si>
  <si>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</si>
  <si>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</si>
  <si>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</si>
  <si>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</si>
  <si>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</si>
  <si>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</si>
  <si>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</si>
  <si>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</si>
  <si>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</si>
  <si>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</si>
  <si>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</si>
  <si>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</si>
  <si>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</si>
  <si>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</si>
  <si>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</si>
  <si>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</si>
  <si>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</si>
  <si>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</si>
  <si>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</si>
  <si>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</si>
  <si>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</si>
  <si>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</si>
  <si>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</si>
  <si>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</si>
  <si>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</si>
  <si>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</si>
  <si>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</si>
  <si>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</si>
  <si>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</si>
  <si>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</si>
  <si>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</si>
  <si>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</si>
  <si>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</si>
  <si>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</si>
  <si>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</si>
  <si>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</si>
  <si>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</si>
  <si>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</si>
  <si>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</si>
  <si>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</si>
  <si>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</si>
  <si>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</si>
  <si>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</si>
  <si>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</si>
  <si>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</si>
  <si>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</si>
  <si>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</si>
  <si>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</si>
  <si>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</si>
  <si>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</si>
  <si>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</si>
  <si>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</si>
  <si>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</si>
  <si>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</si>
  <si>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</si>
  <si>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</si>
  <si>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</si>
  <si>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</si>
  <si>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</si>
  <si>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</si>
  <si>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</si>
  <si>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</si>
  <si>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</si>
  <si>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</si>
  <si>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</si>
  <si>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</si>
  <si>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</si>
  <si>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</si>
  <si>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</si>
  <si>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</si>
  <si>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</si>
  <si>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</si>
  <si>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</si>
  <si>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</si>
  <si>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</si>
  <si>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</si>
  <si>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</si>
  <si>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</si>
  <si>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</si>
  <si>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</si>
  <si>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</si>
  <si>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</si>
  <si>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</si>
  <si>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</si>
  <si>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</si>
  <si>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</si>
  <si>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</si>
  <si>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</si>
  <si>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</si>
  <si>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</si>
  <si>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</si>
  <si>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</si>
  <si>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</si>
  <si>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</si>
  <si>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</si>
  <si>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</si>
  <si>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</si>
  <si>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</si>
  <si>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</si>
  <si>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</si>
  <si>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</si>
  <si>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</si>
  <si>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</si>
  <si>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</si>
  <si>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</si>
  <si>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</si>
  <si>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</si>
  <si>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</si>
  <si>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</si>
  <si>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</si>
  <si>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</si>
  <si>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</si>
  <si>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</si>
  <si>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</si>
  <si>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</si>
  <si>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</si>
  <si>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</si>
  <si>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</si>
  <si>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</si>
  <si>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</si>
  <si>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</si>
  <si>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</si>
  <si>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</si>
  <si>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</si>
  <si>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</si>
  <si>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</si>
  <si>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</si>
  <si>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</si>
  <si>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</si>
  <si>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</si>
  <si>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</si>
  <si>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</si>
  <si>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</si>
  <si>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</si>
  <si>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</si>
  <si>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</si>
  <si>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</si>
  <si>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</si>
  <si>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</si>
  <si>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</si>
  <si>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</si>
  <si>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</si>
  <si>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</si>
  <si>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</si>
  <si>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</si>
  <si>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</si>
  <si>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</si>
  <si>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</si>
  <si>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</si>
  <si>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</si>
  <si>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</si>
  <si>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</si>
  <si>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</si>
  <si>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</si>
  <si>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</si>
  <si>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</si>
  <si>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</si>
  <si>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</si>
  <si>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</si>
  <si>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</si>
  <si>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</si>
  <si>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</si>
  <si>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</si>
  <si>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</si>
  <si>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</si>
  <si>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</si>
  <si>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</si>
  <si>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</si>
  <si>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</si>
  <si>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</si>
  <si>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</si>
  <si>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</si>
  <si>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</si>
  <si>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</si>
  <si>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</si>
  <si>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</si>
  <si>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</si>
  <si>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</si>
  <si>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</si>
  <si>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</si>
  <si>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</si>
  <si>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</si>
  <si>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</si>
  <si>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</si>
  <si>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</si>
  <si>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</si>
  <si>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</si>
  <si>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</si>
  <si>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</si>
  <si>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</si>
  <si>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</si>
  <si>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</si>
  <si>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</si>
  <si>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</si>
  <si>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</si>
  <si>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</si>
  <si>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</si>
  <si>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</si>
  <si>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</si>
  <si>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</si>
  <si>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</si>
  <si>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</si>
  <si>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</si>
  <si>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</si>
  <si>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</si>
  <si>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</si>
  <si>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</si>
  <si>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</si>
  <si>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</si>
  <si>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</si>
  <si>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</si>
  <si>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</si>
  <si>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</si>
  <si>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</si>
  <si>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</si>
  <si>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</si>
  <si>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</si>
  <si>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</si>
  <si>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</si>
  <si>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</si>
  <si>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</si>
  <si>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</si>
  <si>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</si>
  <si>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</si>
  <si>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</si>
  <si>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</si>
  <si>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</si>
  <si>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</si>
  <si>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</si>
  <si>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</si>
  <si>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</si>
  <si>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</si>
  <si>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</si>
  <si>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</si>
  <si>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</si>
  <si>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</si>
  <si>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</si>
  <si>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</si>
  <si>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</si>
  <si>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</si>
  <si>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</si>
  <si>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</si>
  <si>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</si>
  <si>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</si>
  <si>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</si>
  <si>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</si>
  <si>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</si>
  <si>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</si>
  <si>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</si>
  <si>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</si>
  <si>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</si>
  <si>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</si>
  <si>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</si>
  <si>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</si>
  <si>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</si>
  <si>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</si>
  <si>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</si>
  <si>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</si>
  <si>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</si>
  <si>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</si>
  <si>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</si>
  <si>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</si>
  <si>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</si>
  <si>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</si>
  <si>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</si>
  <si>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</si>
  <si>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</si>
  <si>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</si>
  <si>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</si>
  <si>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</si>
  <si>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</si>
  <si>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</si>
  <si>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</si>
  <si>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</si>
  <si>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</si>
  <si>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</si>
  <si>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</si>
  <si>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</si>
  <si>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</si>
  <si>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</si>
  <si>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</si>
  <si>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</si>
  <si>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</si>
  <si>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</si>
  <si>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</si>
  <si>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</si>
  <si>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</si>
  <si>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</si>
  <si>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</si>
  <si>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</si>
  <si>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</si>
  <si>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</si>
  <si>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</si>
  <si>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</si>
  <si>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</si>
  <si>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</si>
  <si>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</si>
  <si>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</si>
  <si>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</si>
  <si>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</si>
  <si>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</si>
  <si>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</si>
  <si>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</si>
  <si>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</si>
  <si>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</si>
  <si>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</si>
  <si>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</si>
  <si>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</si>
  <si>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</si>
  <si>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</si>
  <si>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</si>
  <si>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</si>
  <si>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</si>
  <si>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</si>
  <si>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</si>
  <si>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</si>
  <si>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</si>
  <si>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</si>
  <si>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</si>
  <si>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</si>
  <si>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</si>
  <si>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</si>
  <si>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</si>
  <si>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</si>
  <si>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</si>
  <si>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</si>
  <si>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</si>
  <si>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</si>
  <si>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</si>
  <si>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</si>
  <si>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</si>
  <si>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</si>
  <si>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</si>
  <si>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</si>
  <si>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</si>
  <si>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</si>
  <si>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</si>
  <si>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</si>
  <si>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</si>
  <si>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</si>
  <si>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</si>
  <si>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</si>
  <si>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</si>
  <si>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</si>
  <si>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</si>
  <si>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</si>
  <si>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</si>
  <si>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</si>
  <si>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</si>
  <si>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</si>
  <si>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</si>
  <si>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</si>
  <si>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</si>
  <si>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</si>
  <si>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</si>
  <si>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</si>
  <si>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</si>
  <si>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</si>
  <si>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</si>
  <si>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</si>
  <si>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</si>
  <si>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</si>
  <si>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</si>
  <si>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</si>
  <si>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</si>
  <si>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</si>
  <si>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</si>
  <si>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</si>
  <si>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</si>
  <si>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</si>
  <si>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</si>
  <si>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</si>
  <si>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</si>
  <si>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</si>
  <si>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</si>
  <si>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</si>
  <si>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</si>
  <si>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</si>
  <si>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</si>
  <si>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</si>
  <si>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</si>
  <si>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</si>
  <si>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</si>
  <si>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</si>
  <si>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</si>
  <si>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</si>
  <si>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</si>
  <si>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</si>
  <si>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</si>
  <si>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</si>
  <si>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</si>
  <si>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</si>
  <si>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</si>
  <si>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</si>
  <si>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</si>
  <si>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</si>
  <si>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</si>
  <si>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</si>
  <si>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</si>
  <si>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</si>
  <si>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</si>
  <si>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</si>
  <si>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</si>
  <si>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</si>
  <si>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</si>
  <si>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</si>
  <si>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</si>
  <si>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</si>
  <si>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</si>
  <si>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</si>
  <si>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</si>
  <si>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</si>
  <si>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</si>
  <si>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</si>
  <si>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</si>
  <si>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</si>
  <si>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</si>
  <si>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</si>
  <si>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</si>
  <si>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</si>
  <si>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</si>
  <si>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</si>
  <si>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</si>
  <si>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</si>
  <si>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</si>
  <si>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</si>
  <si>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</si>
  <si>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</si>
  <si>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</si>
  <si>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</si>
  <si>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</si>
  <si>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</si>
  <si>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</si>
  <si>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</si>
  <si>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</si>
  <si>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</si>
  <si>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</si>
  <si>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</si>
  <si>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</si>
  <si>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</si>
  <si>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</si>
  <si>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</si>
  <si>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</si>
  <si>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</si>
  <si>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</si>
  <si>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</si>
  <si>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</si>
  <si>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</si>
  <si>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</si>
  <si>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</si>
  <si>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</si>
  <si>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</si>
  <si>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</si>
  <si>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</si>
  <si>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</si>
  <si>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</si>
  <si>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</si>
  <si>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</si>
  <si>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</si>
  <si>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</si>
  <si>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</si>
  <si>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</si>
  <si>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</si>
  <si>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</si>
  <si>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</si>
  <si>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</si>
  <si>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</si>
  <si>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</si>
  <si>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</si>
  <si>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</si>
  <si>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</si>
  <si>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</si>
  <si>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</si>
  <si>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</si>
  <si>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</si>
  <si>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</si>
  <si>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</si>
  <si>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</si>
  <si>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</si>
  <si>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</si>
  <si>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</si>
  <si>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</si>
  <si>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</si>
  <si>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</si>
  <si>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</si>
  <si>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</si>
  <si>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</si>
  <si>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</si>
  <si>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</si>
  <si>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</si>
  <si>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</si>
  <si>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</si>
  <si>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</si>
  <si>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</si>
  <si>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</si>
  <si>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</si>
  <si>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</si>
  <si>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</si>
  <si>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</si>
  <si>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</si>
  <si>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</si>
  <si>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</si>
  <si>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</si>
  <si>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</si>
  <si>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</si>
  <si>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</si>
  <si>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</si>
  <si>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</si>
  <si>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</si>
  <si>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</si>
  <si>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</si>
  <si>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</si>
  <si>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</si>
  <si>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</si>
  <si>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</si>
  <si>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</si>
  <si>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</si>
  <si>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</si>
  <si>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</si>
  <si>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</si>
  <si>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</si>
  <si>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</si>
  <si>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</si>
  <si>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</si>
  <si>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</si>
  <si>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</si>
  <si>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</si>
  <si>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</si>
  <si>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</si>
  <si>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</si>
  <si>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</si>
  <si>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</si>
  <si>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</si>
  <si>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</si>
  <si>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</si>
  <si>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</si>
  <si>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</si>
  <si>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</si>
  <si>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</si>
  <si>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</si>
  <si>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</si>
  <si>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</si>
  <si>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</si>
  <si>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</si>
  <si>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</si>
  <si>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</si>
  <si>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</si>
  <si>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</si>
  <si>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</si>
  <si>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</si>
  <si>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</si>
  <si>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</si>
  <si>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</si>
  <si>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</si>
  <si>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</si>
  <si>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</si>
  <si>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</si>
  <si>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</si>
  <si>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</si>
  <si>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</si>
  <si>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</si>
  <si>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</si>
  <si>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</si>
  <si>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</si>
  <si>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</si>
  <si>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</si>
  <si>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</si>
  <si>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</si>
  <si>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</si>
  <si>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</si>
  <si>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</si>
  <si>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</si>
  <si>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</si>
  <si>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</si>
  <si>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</si>
  <si>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</si>
  <si>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</si>
  <si>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</si>
  <si>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</si>
  <si>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</si>
  <si>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</si>
  <si>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</si>
  <si>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</si>
  <si>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</si>
  <si>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</si>
  <si>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</si>
  <si>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</si>
  <si>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</si>
  <si>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</si>
  <si>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</si>
  <si>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</si>
  <si>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</si>
  <si>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</si>
  <si>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</si>
  <si>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</si>
  <si>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</si>
  <si>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</si>
  <si>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</si>
  <si>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</si>
  <si>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</si>
  <si>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</si>
  <si>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</si>
  <si>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</si>
  <si>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</si>
  <si>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</si>
  <si>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</si>
  <si>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</si>
  <si>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</si>
  <si>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</si>
  <si>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</si>
  <si>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</si>
  <si>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</si>
  <si>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</si>
  <si>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</si>
  <si>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</si>
  <si>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</si>
  <si>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</si>
  <si>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</si>
  <si>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</si>
  <si>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</si>
  <si>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</si>
  <si>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</si>
  <si>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</si>
  <si>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</si>
  <si>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</si>
  <si>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</si>
  <si>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</si>
  <si>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</si>
  <si>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</si>
  <si>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</si>
  <si>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</si>
  <si>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</si>
  <si>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</si>
  <si>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</si>
  <si>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</si>
  <si>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</si>
  <si>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</si>
  <si>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</si>
  <si>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</si>
  <si>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</si>
  <si>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</si>
  <si>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</si>
  <si>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</si>
  <si>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</si>
  <si>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</si>
  <si>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</si>
  <si>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</si>
  <si>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</si>
  <si>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</si>
  <si>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</si>
  <si>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</si>
  <si>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</si>
  <si>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</si>
  <si>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</si>
  <si>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</si>
  <si>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</si>
  <si>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</si>
  <si>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</si>
  <si>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</si>
  <si>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</si>
  <si>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</si>
  <si>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</si>
  <si>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</si>
  <si>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</si>
  <si>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</si>
  <si>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</si>
  <si>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</si>
  <si>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</si>
  <si>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</si>
  <si>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</si>
  <si>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</si>
  <si>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</si>
  <si>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</si>
  <si>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</si>
  <si>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</si>
  <si>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</si>
  <si>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</si>
  <si>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</si>
  <si>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</si>
  <si>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</si>
  <si>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</si>
  <si>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</si>
  <si>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</si>
  <si>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</si>
  <si>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</si>
  <si>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</si>
  <si>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</si>
  <si>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</si>
  <si>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</si>
  <si>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</si>
  <si>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</si>
  <si>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</si>
  <si>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</si>
  <si>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</si>
  <si>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</si>
  <si>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</si>
  <si>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</si>
  <si>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</si>
  <si>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</si>
  <si>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</si>
  <si>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</si>
  <si>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</si>
  <si>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</si>
  <si>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</si>
  <si>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</si>
  <si>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</si>
  <si>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</si>
  <si>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</si>
  <si>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</si>
  <si>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</si>
  <si>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</si>
  <si>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</si>
  <si>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</si>
  <si>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</si>
  <si>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</si>
  <si>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</si>
  <si>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</si>
  <si>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</si>
  <si>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</si>
  <si>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</si>
  <si>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</si>
  <si>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</si>
  <si>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</si>
  <si>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</si>
  <si>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</si>
  <si>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</si>
  <si>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</si>
  <si>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</si>
  <si>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</si>
  <si>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</si>
  <si>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</si>
  <si>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</si>
  <si>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</si>
  <si>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</si>
  <si>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</si>
  <si>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</si>
  <si>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</si>
  <si>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</si>
  <si>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</si>
  <si>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</si>
  <si>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</si>
  <si>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</si>
  <si>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</si>
  <si>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</si>
  <si>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</si>
  <si>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</si>
  <si>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</si>
  <si>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</si>
  <si>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</si>
  <si>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</si>
  <si>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</si>
  <si>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</si>
  <si>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</si>
  <si>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</si>
  <si>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</si>
  <si>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</si>
  <si>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</si>
  <si>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</si>
  <si>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</si>
  <si>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</si>
  <si>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</si>
  <si>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</si>
  <si>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</si>
  <si>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</si>
  <si>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</si>
  <si>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</si>
  <si>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</si>
  <si>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</si>
  <si>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</si>
  <si>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</si>
  <si>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</si>
  <si>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</si>
  <si>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</si>
  <si>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</si>
  <si>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</si>
  <si>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</si>
  <si>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</si>
  <si>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</si>
  <si>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</si>
  <si>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</si>
  <si>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</si>
  <si>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</si>
  <si>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</si>
  <si>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</si>
  <si>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</si>
  <si>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</si>
  <si>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</si>
  <si>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</si>
  <si>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</si>
  <si>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</si>
  <si>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</si>
  <si>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</si>
  <si>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</si>
  <si>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</si>
  <si>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</si>
  <si>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</si>
  <si>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</si>
  <si>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</si>
  <si>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</si>
  <si>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</si>
  <si>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</si>
  <si>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</si>
  <si>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</si>
  <si>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</si>
  <si>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</si>
  <si>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</si>
  <si>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</si>
  <si>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</si>
  <si>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</si>
  <si>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</si>
  <si>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</si>
  <si>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</si>
  <si>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</si>
  <si>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</si>
  <si>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</si>
  <si>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</si>
  <si>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</si>
  <si>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</si>
  <si>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</si>
  <si>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</si>
  <si>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</si>
  <si>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</si>
  <si>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</si>
  <si>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</si>
  <si>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</si>
  <si>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</si>
  <si>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</si>
  <si>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</si>
  <si>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</si>
  <si>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</si>
  <si>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</si>
  <si>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</si>
  <si>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</si>
  <si>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</si>
  <si>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</si>
  <si>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</si>
  <si>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</si>
  <si>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</si>
  <si>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</si>
  <si>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</si>
  <si>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</si>
  <si>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</si>
  <si>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</si>
  <si>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</si>
  <si>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</si>
  <si>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</si>
  <si>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</si>
  <si>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</si>
  <si>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</si>
  <si>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</si>
  <si>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</si>
  <si>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</si>
  <si>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</si>
  <si>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</si>
  <si>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</si>
  <si>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</si>
  <si>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</si>
  <si>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</si>
  <si>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</si>
  <si>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</si>
  <si>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</si>
  <si>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</si>
  <si>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</si>
  <si>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</si>
  <si>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</si>
  <si>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</si>
  <si>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</si>
  <si>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</si>
  <si>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</si>
  <si>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</si>
  <si>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</si>
  <si>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</si>
  <si>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</si>
  <si>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</si>
  <si>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</si>
  <si>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</si>
  <si>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</si>
  <si>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</si>
  <si>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</si>
  <si>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</si>
  <si>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</si>
  <si>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</si>
  <si>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</si>
  <si>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</si>
  <si>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</si>
  <si>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</si>
  <si>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</si>
  <si>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</si>
  <si>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</si>
  <si>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</si>
  <si>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</si>
  <si>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</si>
  <si>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</si>
  <si>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</si>
  <si>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</si>
  <si>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</si>
  <si>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</si>
  <si>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</si>
  <si>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</si>
  <si>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</si>
  <si>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</si>
  <si>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</si>
  <si>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</si>
  <si>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</si>
  <si>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</si>
  <si>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</si>
  <si>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</si>
  <si>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</si>
  <si>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</si>
  <si>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</si>
  <si>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</si>
  <si>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</si>
  <si>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</si>
  <si>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</si>
  <si>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</si>
  <si>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</si>
  <si>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</si>
  <si>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</si>
  <si>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</si>
  <si>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</si>
  <si>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</si>
  <si>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</si>
  <si>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</si>
  <si>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</si>
  <si>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</si>
  <si>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</si>
  <si>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</si>
  <si>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</si>
  <si>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</si>
  <si>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</si>
  <si>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</si>
  <si>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</si>
  <si>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</si>
  <si>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</si>
  <si>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</si>
  <si>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</si>
  <si>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</si>
  <si>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</si>
  <si>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</si>
  <si>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</si>
  <si>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</si>
  <si>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</si>
  <si>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</si>
  <si>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</si>
  <si>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</si>
  <si>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</si>
  <si>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</si>
  <si>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</si>
  <si>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</si>
  <si>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</si>
  <si>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</si>
  <si>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</si>
  <si>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</si>
  <si>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</si>
  <si>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</si>
  <si>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</si>
  <si>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</si>
  <si>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</si>
  <si>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</si>
  <si>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</si>
  <si>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</si>
  <si>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</si>
  <si>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</si>
  <si>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</si>
  <si>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</si>
  <si>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</si>
  <si>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</si>
  <si>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</si>
  <si>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</si>
  <si>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</si>
  <si>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</si>
  <si>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</si>
  <si>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</si>
  <si>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</si>
  <si>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</si>
  <si>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</si>
  <si>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</si>
  <si>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</si>
  <si>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</si>
  <si>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</si>
  <si>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</si>
  <si>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</si>
  <si>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</si>
  <si>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</si>
  <si>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</si>
  <si>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</si>
  <si>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</si>
  <si>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</si>
  <si>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</si>
  <si>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</si>
  <si>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</si>
  <si>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</si>
  <si>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</si>
  <si>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</si>
  <si>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</si>
  <si>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</si>
  <si>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</si>
  <si>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</si>
  <si>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</si>
  <si>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</si>
  <si>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</si>
  <si>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</si>
  <si>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</si>
  <si>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</si>
  <si>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</si>
  <si>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</si>
  <si>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</si>
  <si>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</si>
  <si>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</si>
  <si>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</si>
  <si>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</si>
  <si>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</si>
  <si>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</si>
  <si>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</si>
  <si>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</si>
  <si>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</si>
  <si>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</si>
  <si>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</si>
  <si>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</si>
  <si>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</si>
  <si>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</si>
  <si>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</si>
  <si>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</si>
  <si>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</si>
  <si>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</si>
  <si>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</si>
  <si>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</si>
  <si>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</si>
  <si>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</si>
  <si>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</si>
  <si>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</si>
  <si>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</si>
  <si>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</si>
  <si>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</si>
  <si>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</si>
  <si>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</si>
  <si>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</si>
  <si>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</si>
  <si>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</si>
  <si>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</si>
  <si>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</si>
  <si>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</si>
  <si>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</si>
  <si>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</si>
  <si>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</si>
  <si>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</si>
  <si>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</si>
  <si>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</si>
  <si>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</si>
  <si>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</si>
  <si>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</si>
  <si>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</si>
  <si>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</si>
  <si>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</si>
  <si>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</si>
  <si>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</si>
  <si>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</si>
  <si>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</si>
  <si>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</si>
  <si>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</si>
  <si>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</si>
  <si>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</si>
  <si>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</si>
  <si>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</si>
  <si>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</si>
  <si>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</si>
  <si>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</si>
  <si>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</si>
  <si>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</si>
  <si>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</si>
  <si>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</si>
  <si>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</si>
  <si>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</si>
  <si>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</si>
  <si>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</si>
  <si>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</si>
  <si>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</si>
  <si>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</si>
  <si>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</si>
  <si>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</si>
  <si>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</si>
  <si>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</si>
  <si>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</si>
  <si>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</si>
  <si>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</si>
  <si>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</si>
  <si>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</si>
  <si>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</si>
  <si>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</si>
  <si>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</si>
  <si>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</si>
  <si>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</si>
  <si>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</si>
  <si>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</si>
  <si>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</si>
  <si>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</si>
  <si>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</si>
  <si>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</si>
  <si>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</si>
  <si>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</si>
  <si>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</si>
  <si>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</si>
  <si>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</si>
  <si>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</si>
  <si>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</si>
  <si>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</si>
  <si>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</si>
  <si>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</si>
  <si>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</si>
  <si>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</si>
  <si>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</si>
  <si>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</si>
  <si>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</si>
  <si>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</si>
  <si>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</si>
  <si>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</si>
  <si>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</si>
  <si>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</si>
  <si>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</si>
  <si>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</si>
  <si>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</si>
  <si>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</si>
  <si>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</si>
  <si>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</si>
  <si>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</si>
  <si>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</si>
  <si>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</si>
  <si>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</si>
  <si>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</si>
  <si>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</si>
  <si>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</si>
  <si>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</si>
  <si>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</si>
  <si>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</si>
  <si>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</si>
  <si>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</si>
  <si>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</si>
  <si>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</si>
  <si>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</si>
  <si>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</si>
  <si>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</si>
  <si>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</si>
  <si>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</si>
  <si>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</si>
  <si>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</si>
  <si>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</si>
  <si>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</si>
  <si>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</si>
  <si>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</si>
  <si>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</si>
  <si>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</si>
  <si>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</si>
  <si>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</si>
  <si>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</si>
  <si>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</si>
  <si>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</si>
  <si>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</si>
  <si>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</si>
  <si>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</si>
  <si>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</si>
  <si>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</si>
  <si>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</si>
  <si>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</si>
  <si>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</si>
  <si>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</si>
  <si>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</si>
  <si>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</si>
  <si>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</si>
  <si>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</si>
  <si>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</si>
  <si>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</si>
  <si>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</si>
  <si>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</si>
  <si>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</si>
  <si>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</si>
  <si>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</si>
  <si>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</si>
  <si>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</si>
  <si>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</si>
  <si>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</si>
  <si>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</si>
  <si>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</si>
  <si>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</si>
  <si>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</si>
  <si>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</si>
  <si>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</si>
  <si>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</si>
  <si>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</si>
  <si>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</si>
  <si>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</si>
  <si>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</si>
  <si>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</si>
  <si>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</si>
  <si>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</si>
  <si>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</si>
  <si>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</si>
  <si>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</si>
  <si>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</si>
  <si>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</si>
  <si>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</si>
  <si>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</si>
  <si>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</si>
  <si>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</si>
  <si>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</si>
  <si>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</si>
  <si>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</si>
  <si>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</si>
  <si>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</si>
  <si>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</si>
  <si>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</si>
  <si>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</si>
  <si>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</si>
  <si>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</si>
  <si>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</si>
  <si>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</si>
  <si>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</si>
  <si>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</si>
  <si>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</si>
  <si>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</si>
  <si>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</si>
  <si>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</si>
  <si>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</si>
  <si>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</si>
  <si>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</si>
  <si>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</si>
  <si>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</si>
  <si>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</si>
  <si>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</si>
  <si>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</si>
  <si>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</si>
  <si>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</si>
  <si>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</si>
  <si>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</si>
  <si>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</si>
  <si>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</si>
  <si>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</si>
  <si>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</si>
  <si>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</si>
  <si>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</si>
  <si>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</si>
  <si>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</si>
  <si>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</si>
  <si>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</si>
  <si>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</si>
  <si>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</si>
  <si>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</si>
  <si>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</si>
  <si>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</si>
  <si>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</si>
  <si>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</si>
  <si>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</si>
  <si>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</si>
  <si>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</si>
  <si>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</si>
  <si>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</si>
  <si>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</si>
  <si>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</si>
  <si>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</si>
  <si>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</si>
  <si>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</si>
  <si>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</si>
  <si>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</si>
  <si>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</si>
  <si>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</si>
  <si>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</si>
  <si>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</si>
  <si>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</si>
  <si>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</si>
  <si>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</si>
  <si>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</si>
  <si>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</si>
  <si>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</si>
  <si>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</si>
  <si>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</si>
  <si>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</si>
  <si>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</si>
  <si>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</si>
  <si>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</si>
  <si>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</si>
  <si>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</si>
  <si>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</si>
  <si>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</si>
  <si>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</si>
  <si>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</si>
  <si>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</si>
  <si>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</si>
  <si>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</si>
  <si>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</si>
  <si>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</si>
  <si>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</si>
  <si>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</si>
  <si>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</si>
  <si>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</si>
  <si>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</si>
  <si>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</si>
  <si>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</si>
  <si>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</si>
  <si>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</si>
  <si>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</si>
  <si>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</si>
  <si>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</si>
  <si>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</si>
  <si>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</si>
  <si>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</si>
  <si>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</si>
  <si>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</si>
  <si>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</si>
  <si>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</si>
  <si>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</si>
  <si>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</si>
  <si>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</si>
  <si>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</si>
  <si>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</si>
  <si>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</si>
  <si>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</si>
  <si>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</si>
  <si>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</si>
  <si>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</si>
  <si>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</si>
  <si>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</si>
  <si>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</si>
  <si>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</si>
  <si>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</si>
  <si>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</si>
  <si>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</si>
  <si>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</si>
  <si>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</si>
  <si>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</si>
  <si>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</si>
  <si>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</si>
  <si>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</si>
  <si>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</si>
  <si>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</si>
  <si>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</si>
  <si>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</si>
  <si>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</si>
  <si>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</si>
  <si>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</si>
  <si>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</si>
  <si>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</si>
  <si>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</si>
  <si>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</si>
  <si>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</si>
  <si>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</si>
  <si>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</si>
  <si>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</si>
  <si>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</si>
  <si>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</si>
  <si>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</si>
  <si>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</si>
  <si>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</si>
  <si>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</si>
  <si>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</si>
  <si>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</si>
  <si>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</si>
  <si>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</si>
  <si>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</si>
  <si>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</si>
  <si>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</si>
  <si>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</si>
  <si>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</si>
  <si>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</si>
  <si>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</si>
  <si>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</si>
  <si>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</si>
  <si>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</si>
  <si>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</si>
  <si>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</si>
  <si>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</si>
  <si>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</si>
  <si>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</si>
  <si>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</si>
  <si>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</si>
  <si>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</si>
  <si>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</si>
  <si>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</si>
  <si>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</si>
  <si>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</si>
  <si>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</si>
  <si>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</si>
  <si>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</si>
  <si>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</si>
  <si>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</si>
  <si>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</si>
  <si>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</si>
  <si>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</si>
  <si>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</si>
  <si>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</si>
  <si>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</si>
  <si>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</si>
  <si>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</si>
  <si>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</si>
  <si>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</si>
  <si>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</si>
  <si>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</si>
  <si>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</si>
  <si>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</si>
  <si>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</si>
  <si>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</si>
  <si>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</si>
  <si>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</si>
  <si>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</si>
  <si>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</si>
  <si>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</si>
  <si>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</si>
  <si>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</si>
  <si>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</si>
  <si>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</si>
  <si>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</si>
  <si>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</si>
  <si>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</si>
  <si>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</si>
  <si>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</si>
  <si>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</si>
  <si>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</si>
  <si>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</si>
  <si>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</si>
  <si>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</si>
  <si>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</si>
  <si>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</si>
  <si>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</si>
  <si>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</si>
  <si>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</si>
  <si>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</si>
  <si>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</si>
  <si>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</si>
  <si>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</si>
  <si>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</si>
  <si>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</si>
  <si>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</si>
  <si>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</si>
  <si>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</si>
  <si>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</si>
  <si>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</si>
  <si>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</si>
  <si>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</si>
  <si>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</si>
  <si>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</si>
  <si>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</si>
  <si>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</si>
  <si>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</si>
  <si>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</si>
  <si>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</si>
  <si>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</si>
  <si>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</si>
  <si>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</si>
  <si>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</si>
  <si>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</si>
  <si>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</si>
  <si>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</si>
  <si>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</si>
  <si>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</si>
  <si>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</si>
  <si>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</si>
  <si>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</si>
  <si>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</si>
  <si>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</si>
  <si>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</si>
  <si>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</si>
  <si>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</si>
  <si>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</si>
  <si>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</si>
  <si>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</si>
  <si>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</si>
  <si>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</si>
  <si>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</si>
  <si>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</si>
  <si>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</si>
  <si>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</si>
  <si>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</si>
  <si>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</si>
  <si>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</si>
  <si>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</si>
  <si>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</si>
  <si>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</si>
  <si>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</si>
  <si>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</si>
  <si>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</si>
  <si>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</si>
  <si>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</si>
  <si>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</si>
  <si>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</si>
  <si>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</si>
  <si>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</si>
  <si>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</si>
  <si>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</si>
  <si>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</si>
  <si>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</si>
  <si>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</si>
  <si>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</si>
  <si>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</si>
  <si>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</si>
  <si>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</si>
  <si>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</si>
  <si>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</si>
  <si>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</si>
  <si>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</si>
  <si>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</si>
  <si>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</si>
  <si>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</si>
  <si>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</si>
  <si>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</si>
  <si>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</si>
  <si>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</si>
  <si>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</si>
  <si>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</si>
  <si>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</si>
  <si>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</si>
  <si>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</si>
  <si>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</si>
  <si>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</si>
  <si>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</si>
  <si>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</si>
  <si>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</si>
  <si>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</si>
  <si>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</si>
  <si>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</si>
  <si>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</si>
  <si>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</si>
  <si>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</si>
  <si>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</si>
  <si>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</si>
  <si>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</si>
  <si>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</si>
  <si>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</si>
  <si>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</si>
  <si>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</si>
  <si>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</si>
  <si>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</si>
  <si>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</si>
  <si>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</si>
  <si>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</si>
  <si>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</si>
  <si>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</si>
  <si>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</si>
  <si>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</si>
  <si>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</si>
  <si>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</si>
  <si>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</si>
  <si>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</si>
  <si>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</si>
  <si>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</si>
  <si>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</si>
  <si>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</si>
  <si>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</si>
  <si>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</si>
  <si>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</si>
  <si>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</si>
  <si>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</si>
  <si>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</si>
  <si>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</si>
  <si>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</si>
  <si>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</si>
  <si>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</si>
  <si>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</si>
  <si>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</si>
  <si>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</si>
  <si>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</si>
  <si>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</si>
  <si>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</si>
  <si>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</si>
  <si>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</si>
  <si>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</si>
  <si>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</si>
  <si>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</si>
  <si>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</si>
  <si>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</si>
  <si>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</si>
  <si>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</si>
  <si>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</si>
  <si>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</si>
  <si>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</si>
  <si>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</si>
  <si>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</si>
  <si>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</si>
  <si>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</si>
  <si>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</si>
  <si>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</si>
  <si>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</si>
  <si>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</si>
  <si>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</si>
  <si>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</si>
  <si>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</si>
  <si>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</si>
  <si>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</si>
  <si>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</si>
  <si>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</si>
  <si>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</si>
  <si>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</si>
  <si>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</si>
  <si>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</si>
  <si>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</si>
  <si>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</si>
  <si>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</si>
  <si>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</si>
  <si>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</si>
  <si>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</si>
  <si>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</si>
  <si>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</si>
  <si>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</si>
  <si>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</si>
  <si>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</si>
  <si>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</si>
  <si>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</si>
  <si>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</si>
  <si>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</si>
  <si>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</si>
  <si>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</si>
  <si>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</si>
  <si>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</si>
  <si>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</si>
  <si>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</si>
  <si>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</si>
  <si>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</si>
  <si>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</si>
  <si>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</si>
  <si>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</si>
  <si>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</si>
  <si>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</si>
  <si>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</si>
  <si>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</si>
  <si>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</si>
  <si>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</si>
  <si>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</si>
  <si>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</si>
  <si>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</si>
  <si>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</si>
  <si>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</si>
  <si>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</si>
  <si>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</si>
  <si>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</si>
  <si>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</si>
  <si>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</si>
  <si>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</si>
  <si>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</si>
  <si>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</si>
  <si>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</si>
  <si>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</si>
  <si>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</si>
  <si>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</si>
  <si>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</si>
  <si>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</si>
  <si>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</si>
  <si>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</si>
  <si>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</si>
  <si>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</si>
  <si>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</si>
  <si>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</si>
  <si>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</si>
  <si>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</si>
  <si>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</si>
  <si>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</si>
  <si>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</si>
  <si>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</si>
  <si>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</si>
  <si>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</si>
  <si>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</si>
  <si>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</si>
  <si>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</si>
  <si>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</si>
  <si>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</si>
  <si>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</si>
  <si>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</si>
  <si>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</si>
  <si>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</si>
  <si>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</si>
  <si>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</si>
  <si>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</si>
  <si>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</si>
  <si>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</si>
  <si>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</si>
  <si>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</si>
  <si>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</si>
  <si>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</si>
  <si>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</si>
  <si>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</si>
  <si>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</si>
  <si>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</si>
  <si>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</si>
  <si>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</si>
  <si>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</si>
  <si>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</si>
  <si>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</si>
  <si>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</si>
  <si>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</si>
  <si>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</si>
  <si>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</si>
  <si>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</si>
  <si>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</si>
  <si>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</si>
  <si>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</si>
  <si>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</si>
  <si>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</si>
  <si>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</si>
  <si>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</si>
  <si>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</si>
  <si>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</si>
  <si>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</si>
  <si>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</si>
  <si>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</si>
  <si>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</si>
  <si>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</si>
  <si>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</si>
  <si>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</si>
  <si>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</si>
  <si>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</si>
  <si>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</si>
  <si>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</si>
  <si>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</si>
  <si>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</si>
  <si>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</si>
  <si>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</si>
  <si>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</si>
  <si>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</si>
  <si>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</si>
  <si>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</si>
  <si>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</si>
  <si>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</si>
  <si>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</si>
  <si>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</si>
  <si>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</si>
  <si>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</si>
  <si>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</si>
  <si>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</si>
  <si>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</si>
  <si>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</si>
  <si>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</si>
  <si>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</si>
  <si>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</si>
  <si>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</si>
  <si>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</si>
  <si>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</si>
  <si>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</si>
  <si>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</si>
  <si>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</si>
  <si>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</si>
  <si>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</si>
  <si>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</si>
  <si>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</si>
  <si>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</si>
  <si>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</si>
  <si>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</si>
  <si>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</si>
  <si>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</si>
  <si>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</si>
  <si>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</si>
  <si>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</si>
  <si>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</si>
  <si>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</si>
  <si>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</si>
  <si>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</si>
  <si>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</si>
  <si>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</si>
  <si>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</si>
  <si>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</si>
  <si>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</si>
  <si>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</si>
  <si>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</si>
  <si>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</si>
  <si>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</si>
  <si>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</si>
  <si>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</si>
  <si>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</si>
  <si>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</si>
  <si>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</si>
  <si>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</si>
  <si>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</si>
  <si>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</si>
  <si>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</si>
  <si>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</si>
  <si>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</si>
  <si>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</si>
  <si>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</si>
  <si>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</si>
  <si>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</si>
  <si>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</si>
  <si>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</si>
  <si>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</si>
  <si>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</si>
  <si>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</si>
  <si>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</si>
  <si>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</si>
  <si>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</si>
  <si>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</si>
  <si>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</si>
  <si>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</si>
  <si>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</si>
  <si>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</si>
  <si>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</si>
  <si>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</si>
  <si>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</si>
  <si>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</si>
  <si>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</si>
  <si>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</si>
  <si>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</si>
  <si>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</si>
  <si>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</si>
  <si>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</si>
  <si>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</si>
  <si>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</si>
  <si>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</si>
  <si>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</si>
  <si>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</si>
  <si>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</si>
  <si>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</si>
  <si>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</si>
  <si>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</si>
  <si>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</si>
  <si>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</si>
  <si>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</si>
  <si>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</si>
  <si>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</si>
  <si>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</si>
  <si>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</si>
  <si>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</si>
  <si>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</si>
  <si>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</si>
  <si>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</si>
  <si>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</si>
  <si>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</si>
  <si>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</si>
  <si>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</si>
  <si>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</si>
  <si>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</si>
  <si>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</si>
  <si>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</si>
  <si>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</si>
  <si>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</si>
  <si>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</si>
  <si>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</si>
  <si>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</si>
  <si>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</si>
  <si>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</si>
  <si>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</si>
  <si>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</si>
  <si>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</si>
  <si>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</si>
  <si>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</si>
  <si>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</si>
  <si>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</si>
  <si>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</si>
  <si>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</si>
  <si>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</si>
  <si>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</si>
  <si>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</si>
  <si>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</si>
  <si>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</si>
  <si>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</si>
  <si>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</si>
  <si>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</si>
  <si>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</si>
  <si>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</si>
  <si>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</si>
  <si>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</si>
  <si>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</si>
  <si>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</si>
  <si>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</si>
  <si>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</si>
  <si>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</si>
  <si>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</si>
  <si>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</si>
  <si>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</si>
  <si>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</si>
  <si>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</si>
  <si>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</si>
  <si>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</si>
  <si>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</si>
  <si>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</si>
  <si>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</si>
  <si>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</si>
  <si>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</si>
  <si>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</si>
  <si>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</si>
  <si>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</si>
  <si>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</si>
  <si>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</si>
  <si>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</si>
  <si>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</si>
  <si>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</si>
  <si>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</si>
  <si>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</si>
  <si>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</si>
  <si>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</si>
  <si>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</si>
  <si>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</si>
  <si>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</si>
  <si>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</si>
  <si>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</si>
  <si>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</si>
  <si>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</si>
  <si>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</si>
  <si>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</si>
  <si>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</si>
  <si>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</si>
  <si>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</si>
  <si>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</si>
  <si>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</si>
  <si>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</si>
  <si>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</si>
  <si>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</si>
  <si>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</si>
  <si>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</si>
  <si>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</si>
  <si>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</si>
  <si>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</si>
  <si>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</si>
  <si>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</si>
  <si>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</si>
  <si>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</si>
  <si>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</si>
  <si>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</si>
  <si>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</si>
  <si>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</si>
  <si>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</si>
  <si>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</si>
  <si>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</si>
  <si>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</si>
  <si>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</si>
  <si>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</si>
  <si>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</si>
  <si>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</si>
  <si>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</si>
  <si>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</si>
  <si>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</si>
  <si>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</si>
  <si>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</si>
  <si>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</si>
  <si>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</si>
  <si>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</si>
  <si>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</si>
  <si>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</si>
  <si>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</si>
  <si>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</si>
  <si>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</si>
  <si>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</si>
  <si>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</si>
  <si>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</si>
  <si>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</si>
  <si>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</si>
  <si>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</si>
  <si>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</si>
  <si>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</si>
  <si>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</si>
  <si>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</si>
  <si>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</si>
  <si>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</si>
  <si>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</si>
  <si>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</si>
  <si>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</si>
  <si>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</si>
  <si>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</si>
  <si>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</si>
  <si>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</si>
  <si>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</si>
  <si>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</si>
  <si>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</si>
  <si>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</si>
  <si>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</si>
  <si>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</si>
  <si>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</si>
  <si>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</si>
  <si>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</si>
  <si>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</si>
  <si>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</si>
  <si>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</si>
  <si>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</si>
  <si>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</si>
  <si>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</si>
  <si>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</si>
  <si>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</si>
  <si>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</si>
  <si>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</si>
  <si>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</si>
  <si>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</si>
  <si>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</si>
  <si>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</si>
  <si>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</si>
  <si>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</si>
  <si>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</si>
  <si>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</si>
  <si>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</si>
  <si>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</si>
  <si>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</si>
  <si>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</si>
  <si>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</si>
  <si>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</si>
  <si>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</si>
  <si>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</si>
  <si>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</si>
  <si>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</si>
  <si>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</si>
  <si>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</si>
  <si>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</si>
  <si>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</si>
  <si>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</si>
  <si>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</si>
  <si>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</si>
  <si>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</si>
  <si>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</si>
  <si>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</si>
  <si>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</si>
  <si>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</si>
  <si>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</si>
  <si>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</si>
  <si>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</si>
  <si>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</si>
  <si>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</si>
  <si>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</si>
  <si>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</si>
  <si>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</si>
  <si>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</si>
  <si>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</si>
  <si>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</si>
  <si>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</si>
  <si>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</si>
  <si>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</si>
  <si>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</si>
  <si>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</si>
  <si>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</si>
  <si>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</si>
  <si>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</si>
  <si>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</si>
  <si>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</si>
  <si>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</si>
  <si>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</si>
  <si>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</si>
  <si>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</si>
  <si>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</si>
  <si>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</si>
  <si>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</si>
  <si>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</si>
  <si>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</si>
  <si>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</si>
  <si>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</si>
  <si>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</si>
  <si>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</si>
  <si>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</si>
  <si>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</si>
  <si>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</si>
  <si>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</si>
  <si>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</si>
  <si>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</si>
  <si>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</si>
  <si>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</si>
  <si>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</si>
  <si>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</si>
  <si>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</si>
  <si>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</si>
  <si>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</si>
  <si>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</si>
  <si>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</si>
  <si>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</si>
  <si>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</si>
  <si>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</si>
  <si>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</si>
  <si>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</si>
  <si>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</si>
  <si>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</si>
  <si>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</si>
  <si>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</si>
  <si>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</si>
  <si>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</si>
  <si>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</si>
  <si>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</si>
  <si>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</si>
  <si>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</si>
  <si>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</si>
  <si>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</si>
  <si>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</si>
  <si>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</si>
  <si>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</si>
  <si>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</si>
  <si>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</si>
  <si>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</si>
  <si>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</si>
  <si>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</si>
  <si>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</si>
  <si>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</si>
  <si>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</si>
  <si>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</si>
  <si>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</si>
  <si>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</si>
  <si>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</si>
  <si>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</si>
  <si>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</si>
  <si>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</si>
  <si>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</si>
  <si>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</si>
  <si>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</si>
  <si>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</si>
  <si>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</si>
  <si>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</si>
  <si>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</si>
  <si>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</si>
  <si>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</si>
  <si>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</si>
  <si>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</si>
  <si>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</si>
  <si>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</si>
  <si>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</si>
  <si>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</si>
  <si>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</si>
  <si>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</si>
  <si>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</si>
  <si>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</si>
  <si>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</si>
  <si>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</si>
  <si>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</si>
  <si>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</si>
  <si>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</si>
  <si>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</si>
  <si>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</si>
  <si>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</si>
  <si>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</si>
  <si>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</si>
  <si>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</si>
  <si>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</si>
  <si>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</si>
  <si>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</si>
  <si>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</si>
  <si>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</si>
  <si>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</si>
  <si>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</si>
  <si>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</si>
  <si>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</si>
  <si>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</si>
  <si>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</si>
  <si>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</si>
  <si>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</si>
  <si>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</si>
  <si>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</si>
  <si>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</si>
  <si>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</si>
  <si>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</si>
  <si>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</si>
  <si>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</si>
  <si>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</si>
  <si>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</si>
  <si>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</si>
  <si>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</si>
  <si>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</si>
  <si>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</si>
  <si>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</si>
  <si>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</si>
  <si>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</si>
  <si>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</si>
  <si>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</si>
  <si>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</si>
  <si>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</si>
  <si>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</si>
  <si>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</si>
  <si>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</si>
  <si>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</si>
  <si>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</si>
  <si>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</si>
  <si>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</si>
  <si>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</si>
  <si>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</si>
  <si>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</si>
  <si>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</si>
  <si>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</si>
  <si>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</si>
  <si>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</si>
  <si>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</si>
  <si>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</si>
  <si>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</si>
  <si>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</si>
  <si>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</si>
  <si>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</si>
  <si>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</si>
  <si>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</si>
  <si>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</si>
  <si>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</si>
  <si>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</si>
  <si>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</si>
  <si>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</si>
  <si>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</si>
  <si>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</si>
  <si>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</si>
  <si>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</si>
  <si>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</si>
  <si>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</si>
  <si>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</si>
  <si>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</si>
  <si>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</si>
  <si>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</si>
  <si>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</si>
  <si>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</si>
  <si>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</si>
  <si>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</si>
  <si>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</si>
  <si>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</si>
  <si>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</si>
  <si>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</si>
  <si>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</si>
  <si>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</si>
  <si>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</si>
  <si>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</si>
  <si>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</si>
  <si>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</si>
  <si>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</si>
  <si>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</si>
  <si>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</si>
  <si>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</si>
  <si>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</si>
  <si>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</si>
  <si>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</si>
  <si>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</si>
  <si>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</si>
  <si>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</si>
  <si>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</si>
  <si>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</si>
  <si>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</si>
  <si>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</si>
  <si>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</si>
  <si>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</si>
  <si>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</si>
  <si>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</si>
  <si>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</si>
  <si>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</si>
  <si>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</si>
  <si>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</si>
  <si>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</si>
  <si>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</si>
  <si>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</si>
  <si>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</si>
  <si>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</si>
  <si>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</si>
  <si>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</si>
  <si>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</si>
  <si>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</si>
  <si>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</si>
  <si>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</si>
  <si>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</si>
  <si>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</si>
  <si>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</si>
  <si>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</si>
  <si>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</si>
  <si>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</si>
  <si>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</si>
  <si>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</si>
  <si>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</si>
  <si>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</si>
  <si>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</si>
  <si>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</si>
  <si>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</si>
  <si>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</si>
  <si>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</si>
  <si>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</si>
  <si>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</si>
  <si>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</si>
  <si>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</si>
  <si>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</si>
  <si>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</si>
  <si>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</si>
  <si>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</si>
  <si>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</si>
  <si>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</si>
  <si>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</si>
  <si>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</si>
  <si>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</si>
  <si>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</si>
  <si>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</si>
  <si>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</si>
  <si>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</si>
  <si>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</si>
  <si>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</si>
  <si>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</si>
  <si>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</si>
  <si>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</si>
  <si>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</si>
  <si>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</si>
  <si>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</si>
  <si>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</si>
  <si>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</si>
  <si>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</si>
  <si>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</si>
  <si>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</si>
  <si>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</si>
  <si>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</si>
  <si>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</si>
  <si>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</si>
  <si>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</si>
  <si>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</si>
  <si>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</si>
  <si>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</si>
  <si>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</si>
  <si>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</si>
  <si>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</si>
  <si>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</si>
  <si>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</si>
  <si>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</si>
  <si>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</si>
  <si>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</si>
  <si>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</si>
  <si>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</si>
  <si>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</si>
  <si>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</si>
  <si>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</si>
  <si>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</si>
  <si>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</si>
  <si>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</si>
  <si>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</si>
  <si>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</si>
  <si>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</si>
  <si>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</si>
  <si>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</si>
  <si>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</si>
  <si>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</si>
  <si>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</si>
  <si>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</si>
  <si>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</si>
  <si>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</si>
  <si>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</si>
  <si>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</si>
  <si>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</si>
  <si>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</si>
  <si>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</si>
  <si>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</si>
  <si>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</si>
  <si>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</si>
  <si>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</si>
  <si>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</si>
  <si>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</si>
  <si>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</si>
  <si>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</si>
  <si>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</si>
  <si>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</si>
  <si>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</si>
  <si>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</si>
  <si>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</si>
  <si>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</si>
  <si>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</si>
  <si>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</si>
  <si>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</si>
  <si>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</si>
  <si>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</si>
  <si>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</si>
  <si>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</si>
  <si>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</si>
  <si>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</si>
  <si>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</si>
  <si>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</si>
  <si>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</si>
  <si>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</si>
  <si>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</si>
  <si>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</si>
  <si>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</si>
  <si>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</si>
  <si>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</si>
  <si>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</si>
  <si>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</si>
  <si>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</si>
  <si>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</si>
  <si>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</si>
  <si>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</si>
  <si>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</si>
  <si>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</si>
  <si>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</si>
  <si>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</si>
  <si>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</si>
  <si>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</si>
  <si>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</si>
  <si>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</si>
  <si>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</si>
  <si>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</si>
  <si>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</si>
  <si>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</si>
  <si>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</si>
  <si>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</si>
  <si>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</si>
  <si>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</si>
  <si>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</si>
  <si>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</si>
  <si>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</si>
  <si>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</si>
  <si>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</si>
  <si>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</si>
  <si>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</si>
  <si>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</si>
  <si>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</si>
  <si>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</si>
  <si>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</si>
  <si>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</si>
  <si>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</si>
  <si>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</si>
  <si>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</si>
  <si>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</si>
  <si>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</si>
  <si>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</si>
  <si>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</si>
  <si>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</si>
  <si>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</si>
  <si>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</si>
  <si>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</si>
  <si>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</si>
  <si>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</si>
  <si>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</si>
  <si>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</si>
  <si>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</si>
  <si>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</si>
  <si>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</si>
  <si>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</si>
  <si>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</si>
  <si>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</si>
  <si>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</si>
  <si>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</si>
  <si>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</si>
  <si>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</si>
  <si>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</si>
  <si>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</si>
  <si>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</si>
  <si>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</si>
  <si>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</si>
  <si>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</si>
  <si>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</si>
  <si>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</si>
  <si>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</si>
  <si>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</si>
  <si>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</si>
  <si>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</si>
  <si>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</si>
  <si>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</si>
  <si>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</si>
  <si>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</si>
  <si>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</si>
  <si>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</si>
  <si>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</si>
  <si>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</si>
  <si>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</si>
  <si>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</si>
  <si>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</si>
  <si>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</si>
  <si>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</si>
  <si>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</si>
  <si>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</si>
  <si>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</si>
  <si>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</si>
  <si>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</si>
  <si>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</si>
  <si>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</si>
  <si>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</si>
  <si>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</si>
  <si>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</si>
  <si>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</si>
  <si>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</si>
  <si>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</si>
  <si>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</si>
  <si>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</si>
  <si>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</si>
  <si>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</si>
  <si>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</si>
  <si>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</si>
  <si>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</si>
  <si>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</si>
  <si>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</si>
  <si>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</si>
  <si>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</si>
  <si>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</si>
  <si>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</si>
  <si>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</si>
  <si>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</si>
  <si>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</si>
  <si>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</si>
  <si>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</si>
  <si>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</si>
  <si>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</si>
  <si>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</si>
  <si>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</si>
  <si>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</si>
  <si>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</si>
  <si>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</si>
  <si>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</si>
  <si>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</si>
  <si>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</si>
  <si>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</si>
  <si>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</si>
  <si>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</si>
  <si>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</si>
  <si>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</si>
  <si>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</si>
  <si>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</si>
  <si>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</si>
  <si>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</si>
  <si>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</si>
  <si>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</si>
  <si>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</si>
  <si>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</si>
  <si>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</si>
  <si>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</si>
  <si>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</si>
  <si>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</si>
  <si>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</si>
  <si>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</si>
  <si>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</si>
  <si>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</si>
  <si>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</si>
  <si>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</si>
  <si>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</si>
  <si>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</si>
  <si>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</si>
  <si>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</si>
  <si>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</si>
  <si>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</si>
  <si>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</si>
  <si>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</si>
  <si>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</si>
  <si>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</si>
  <si>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</si>
  <si>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</si>
  <si>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</si>
  <si>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</si>
  <si>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</si>
  <si>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</si>
  <si>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</si>
  <si>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</si>
  <si>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</si>
  <si>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</si>
  <si>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</si>
  <si>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</si>
  <si>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</si>
  <si>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</si>
  <si>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</si>
  <si>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</si>
  <si>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</si>
  <si>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</si>
  <si>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</si>
  <si>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</si>
  <si>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</si>
  <si>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</si>
  <si>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</si>
  <si>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</si>
  <si>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</si>
  <si>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</si>
  <si>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</si>
  <si>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</si>
  <si>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</si>
  <si>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</si>
  <si>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</si>
  <si>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</si>
  <si>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</si>
  <si>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</si>
  <si>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</si>
  <si>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</si>
  <si>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</si>
  <si>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</si>
  <si>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</si>
  <si>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</si>
  <si>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</si>
  <si>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</si>
  <si>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</si>
  <si>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</si>
  <si>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</si>
  <si>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</si>
  <si>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</si>
  <si>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</si>
  <si>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</si>
  <si>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</si>
  <si>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</si>
  <si>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</si>
  <si>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</si>
  <si>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</si>
  <si>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</si>
  <si>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</si>
  <si>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</si>
  <si>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</si>
  <si>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</si>
  <si>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</si>
  <si>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</si>
  <si>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</si>
  <si>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</si>
  <si>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</si>
  <si>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</si>
  <si>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</si>
  <si>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</si>
  <si>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</si>
  <si>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</si>
  <si>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</si>
  <si>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</si>
  <si>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</si>
  <si>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</si>
  <si>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</si>
  <si>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</si>
  <si>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</si>
  <si>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</si>
  <si>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</si>
  <si>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</si>
  <si>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</si>
  <si>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</si>
  <si>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</si>
  <si>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</si>
  <si>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</si>
  <si>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</si>
  <si>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</si>
  <si>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</si>
  <si>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</si>
  <si>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</si>
  <si>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</si>
  <si>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</si>
  <si>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</si>
  <si>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</si>
  <si>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</si>
  <si>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</si>
  <si>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</si>
  <si>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</si>
  <si>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</si>
  <si>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</si>
  <si>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</si>
  <si>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</si>
  <si>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</si>
  <si>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</si>
  <si>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</si>
  <si>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</si>
  <si>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</si>
  <si>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</si>
  <si>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</si>
  <si>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</si>
  <si>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</si>
  <si>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</si>
  <si>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</si>
  <si>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</si>
  <si>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</si>
  <si>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</si>
  <si>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</si>
  <si>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</si>
  <si>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</si>
  <si>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</si>
  <si>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</si>
  <si>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</si>
  <si>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</si>
  <si>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</si>
  <si>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</si>
  <si>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</si>
  <si>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</si>
  <si>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</si>
  <si>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</si>
  <si>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</si>
  <si>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</si>
  <si>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</si>
  <si>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</si>
  <si>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</si>
  <si>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</si>
  <si>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</si>
  <si>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</si>
  <si>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</si>
  <si>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</si>
  <si>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</si>
  <si>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</si>
  <si>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</si>
  <si>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</si>
  <si>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</si>
  <si>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</si>
  <si>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</si>
  <si>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</si>
  <si>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</si>
  <si>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</si>
  <si>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</si>
  <si>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</si>
  <si>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</si>
  <si>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</si>
  <si>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</si>
  <si>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</si>
  <si>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</si>
  <si>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</si>
  <si>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</si>
  <si>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</si>
  <si>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</si>
  <si>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</si>
  <si>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</si>
  <si>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</si>
  <si>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</si>
  <si>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</si>
  <si>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</si>
  <si>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</si>
  <si>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</si>
  <si>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</si>
  <si>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</si>
  <si>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</si>
  <si>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</si>
  <si>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</si>
  <si>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</si>
  <si>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</si>
  <si>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</si>
  <si>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</si>
  <si>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</si>
  <si>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</si>
  <si>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</si>
  <si>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</si>
  <si>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</si>
  <si>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</si>
  <si>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</si>
  <si>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</si>
  <si>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</si>
  <si>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</si>
  <si>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</si>
  <si>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</si>
  <si>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</si>
  <si>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</si>
  <si>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</si>
  <si>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</si>
  <si>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</si>
  <si>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</si>
  <si>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</si>
  <si>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</si>
  <si>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</si>
  <si>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</si>
  <si>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</si>
  <si>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</si>
  <si>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</si>
  <si>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</si>
  <si>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</si>
  <si>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</si>
  <si>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</si>
  <si>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</si>
  <si>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</si>
  <si>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</si>
  <si>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</si>
  <si>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</si>
  <si>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</si>
  <si>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</si>
  <si>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</si>
  <si>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</si>
  <si>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</si>
  <si>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</si>
  <si>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</si>
  <si>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</si>
  <si>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</si>
  <si>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</si>
  <si>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</si>
  <si>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</si>
  <si>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</si>
  <si>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</si>
  <si>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</si>
  <si>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</si>
  <si>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</si>
  <si>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</si>
  <si>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</si>
  <si>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</si>
  <si>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</si>
  <si>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</si>
  <si>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</si>
  <si>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</si>
  <si>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</si>
  <si>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</si>
  <si>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</si>
  <si>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</si>
  <si>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</si>
  <si>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</si>
  <si>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</si>
  <si>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</si>
  <si>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</si>
  <si>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</si>
  <si>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</si>
  <si>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</si>
  <si>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</si>
  <si>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</si>
  <si>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</si>
  <si>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</si>
  <si>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</si>
  <si>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</si>
  <si>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</si>
  <si>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</si>
  <si>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</si>
  <si>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</si>
  <si>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</si>
  <si>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</si>
  <si>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</si>
  <si>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</si>
  <si>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</si>
  <si>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</si>
  <si>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</si>
  <si>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</si>
  <si>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</si>
  <si>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</si>
  <si>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</si>
  <si>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</si>
  <si>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</si>
  <si>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</si>
  <si>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</si>
  <si>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</si>
  <si>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</si>
  <si>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</si>
  <si>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</si>
  <si>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</si>
  <si>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</si>
  <si>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</si>
  <si>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</si>
  <si>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</si>
  <si>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</si>
  <si>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</si>
  <si>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</si>
  <si>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</si>
  <si>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</si>
  <si>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</si>
  <si>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</si>
  <si>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</si>
  <si>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</si>
  <si>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</si>
  <si>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</si>
  <si>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</si>
  <si>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</si>
  <si>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</si>
  <si>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</si>
  <si>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</si>
  <si>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</si>
  <si>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</si>
  <si>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</si>
  <si>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</si>
  <si>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</si>
  <si>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</si>
  <si>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</si>
  <si>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</si>
  <si>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</si>
  <si>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</si>
  <si>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</si>
  <si>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</si>
  <si>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</si>
  <si>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</si>
  <si>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</si>
  <si>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</si>
  <si>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</si>
  <si>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</si>
  <si>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</si>
  <si>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</si>
  <si>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</si>
  <si>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</si>
  <si>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</si>
  <si>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</si>
  <si>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</si>
  <si>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</si>
  <si>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</si>
  <si>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</si>
  <si>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</si>
  <si>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</si>
  <si>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</si>
  <si>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</si>
  <si>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</si>
  <si>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</si>
  <si>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</si>
  <si>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</si>
  <si>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</si>
  <si>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</si>
  <si>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</si>
  <si>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</si>
  <si>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</si>
  <si>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</si>
  <si>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</si>
  <si>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</si>
  <si>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</si>
  <si>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</si>
  <si>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</si>
  <si>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</si>
  <si>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</si>
  <si>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</si>
  <si>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</si>
  <si>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</si>
  <si>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</si>
  <si>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</si>
  <si>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</si>
  <si>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</si>
  <si>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</si>
  <si>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</si>
  <si>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</si>
  <si>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</si>
  <si>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</si>
  <si>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</si>
  <si>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</si>
  <si>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</si>
  <si>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</si>
  <si>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</si>
  <si>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</si>
  <si>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</si>
  <si>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</si>
  <si>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</si>
  <si>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</si>
  <si>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</si>
  <si>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</si>
  <si>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</si>
  <si>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</si>
  <si>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</si>
  <si>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</si>
  <si>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</si>
  <si>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</si>
  <si>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</si>
  <si>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</si>
  <si>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</si>
  <si>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</si>
  <si>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</si>
  <si>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</si>
  <si>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</si>
  <si>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</si>
  <si>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</si>
  <si>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</si>
  <si>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</si>
  <si>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</si>
  <si>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</si>
  <si>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</si>
  <si>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</si>
  <si>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</si>
  <si>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</si>
  <si>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</si>
  <si>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</si>
  <si>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</si>
  <si>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</si>
  <si>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</si>
  <si>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</si>
  <si>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</si>
  <si>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</si>
  <si>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</si>
  <si>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</si>
  <si>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</si>
  <si>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</si>
  <si>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</si>
  <si>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</si>
  <si>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</si>
  <si>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</si>
  <si>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</si>
  <si>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</si>
  <si>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</si>
  <si>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</si>
  <si>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</si>
  <si>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</si>
  <si>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</si>
  <si>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</si>
  <si>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</si>
  <si>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</si>
  <si>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</si>
  <si>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</si>
  <si>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</si>
  <si>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</si>
  <si>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</si>
  <si>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</si>
  <si>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</si>
  <si>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</si>
  <si>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</si>
  <si>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</si>
  <si>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</si>
  <si>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</si>
  <si>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</si>
  <si>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</si>
  <si>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</si>
  <si>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</si>
  <si>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</si>
  <si>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</si>
  <si>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</si>
  <si>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</si>
  <si>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</si>
  <si>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</si>
  <si>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</si>
  <si>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</si>
  <si>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</si>
  <si>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</si>
  <si>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</si>
  <si>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</si>
  <si>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</si>
  <si>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</si>
  <si>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</si>
  <si>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</si>
  <si>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</si>
  <si>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</si>
  <si>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</si>
  <si>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</si>
  <si>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</si>
  <si>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</si>
  <si>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</si>
  <si>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</si>
  <si>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</si>
  <si>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</si>
  <si>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</si>
  <si>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</si>
  <si>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</si>
  <si>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</si>
  <si>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</si>
  <si>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</si>
  <si>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</si>
  <si>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</si>
  <si>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</si>
  <si>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</si>
  <si>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</si>
  <si>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</si>
  <si>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</si>
  <si>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</si>
  <si>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</si>
  <si>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</si>
  <si>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</si>
  <si>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</si>
  <si>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</si>
  <si>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</si>
  <si>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</si>
  <si>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</si>
  <si>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</si>
  <si>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</si>
  <si>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</si>
  <si>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</si>
  <si>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</si>
  <si>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</si>
  <si>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</si>
  <si>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</si>
  <si>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</si>
  <si>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</si>
  <si>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</si>
  <si>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</si>
  <si>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</si>
  <si>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</si>
  <si>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</si>
  <si>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</si>
  <si>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</si>
  <si>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</si>
  <si>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</si>
  <si>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</si>
  <si>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</si>
  <si>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</si>
  <si>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</si>
  <si>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</si>
  <si>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</si>
  <si>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</si>
  <si>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</si>
  <si>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</si>
  <si>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</si>
  <si>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</si>
  <si>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</si>
  <si>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</si>
  <si>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</si>
  <si>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</si>
  <si>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</si>
  <si>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</si>
  <si>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</si>
  <si>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</si>
  <si>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</si>
  <si>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</si>
  <si>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</si>
  <si>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</si>
  <si>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</si>
  <si>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</si>
  <si>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</si>
  <si>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</si>
  <si>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</si>
  <si>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</si>
  <si>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</si>
  <si>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</si>
  <si>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</si>
  <si>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</si>
  <si>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</si>
  <si>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</si>
  <si>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</si>
  <si>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</si>
  <si>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</si>
  <si>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</si>
  <si>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</si>
  <si>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</si>
  <si>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</si>
  <si>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</si>
  <si>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</si>
  <si>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</si>
  <si>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</si>
  <si>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</si>
  <si>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</si>
  <si>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</si>
  <si>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</si>
  <si>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</si>
  <si>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</si>
  <si>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</si>
  <si>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</si>
  <si>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</si>
  <si>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</si>
  <si>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</si>
  <si>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</si>
  <si>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</si>
  <si>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</si>
  <si>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</si>
  <si>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</si>
  <si>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</si>
  <si>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</si>
  <si>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</si>
  <si>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</si>
  <si>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</si>
  <si>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</si>
  <si>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</si>
  <si>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</si>
  <si>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</si>
  <si>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</si>
  <si>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</si>
  <si>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</si>
  <si>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</si>
  <si>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</si>
  <si>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</si>
  <si>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</si>
  <si>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</si>
  <si>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</si>
  <si>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</si>
  <si>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</si>
  <si>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</si>
  <si>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</si>
  <si>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</si>
  <si>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</si>
  <si>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</si>
  <si>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</si>
  <si>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</si>
  <si>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</si>
  <si>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</si>
  <si>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</si>
  <si>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</si>
  <si>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</si>
  <si>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</si>
  <si>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</si>
  <si>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</si>
  <si>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</si>
  <si>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</si>
  <si>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</si>
  <si>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</si>
  <si>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</si>
  <si>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</si>
  <si>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</si>
  <si>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</si>
  <si>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</si>
  <si>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</si>
  <si>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</si>
  <si>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</si>
  <si>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</si>
  <si>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</si>
  <si>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</si>
  <si>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</si>
  <si>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</si>
  <si>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</si>
  <si>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</si>
  <si>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</si>
  <si>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</si>
  <si>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</si>
  <si>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</si>
  <si>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</si>
  <si>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</si>
  <si>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</si>
  <si>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</si>
  <si>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</si>
  <si>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</si>
  <si>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</si>
  <si>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</si>
  <si>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</si>
  <si>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</si>
  <si>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</si>
  <si>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</si>
  <si>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</si>
  <si>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</si>
  <si>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</si>
  <si>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</si>
  <si>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</si>
  <si>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</si>
  <si>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</si>
  <si>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</si>
  <si>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</si>
  <si>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</si>
  <si>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</si>
  <si>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</si>
  <si>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</si>
  <si>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</si>
  <si>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</si>
  <si>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</si>
  <si>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</si>
  <si>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</si>
  <si>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</si>
  <si>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</si>
  <si>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</si>
  <si>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</si>
  <si>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</si>
  <si>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</si>
  <si>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</si>
  <si>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</si>
  <si>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</si>
  <si>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</si>
  <si>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</si>
  <si>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</si>
  <si>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</si>
  <si>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</si>
  <si>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</si>
  <si>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</si>
  <si>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</si>
  <si>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</si>
  <si>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</si>
  <si>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</si>
  <si>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</si>
  <si>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</si>
  <si>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</si>
  <si>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</si>
  <si>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</si>
  <si>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</si>
  <si>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</si>
  <si>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</si>
  <si>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</si>
  <si>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</si>
  <si>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</si>
  <si>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</si>
  <si>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</si>
  <si>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</si>
  <si>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</si>
  <si>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</si>
  <si>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</si>
  <si>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</si>
  <si>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</si>
  <si>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</si>
  <si>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</si>
  <si>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</si>
  <si>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</si>
  <si>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</si>
  <si>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</si>
  <si>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</si>
  <si>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</si>
  <si>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</si>
  <si>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</si>
  <si>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</si>
  <si>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</si>
  <si>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</si>
  <si>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</si>
  <si>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</si>
  <si>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</si>
  <si>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</si>
  <si>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</si>
  <si>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</si>
  <si>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</si>
  <si>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</si>
  <si>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</si>
  <si>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</si>
  <si>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</si>
  <si>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</si>
  <si>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</si>
  <si>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</si>
  <si>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</si>
  <si>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</si>
  <si>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</si>
  <si>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</si>
  <si>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</si>
  <si>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</si>
  <si>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</si>
  <si>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</si>
  <si>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</si>
  <si>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</si>
  <si>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</si>
  <si>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</si>
  <si>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</si>
  <si>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</si>
  <si>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</si>
  <si>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</si>
  <si>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</si>
  <si>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</si>
  <si>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</si>
  <si>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</si>
  <si>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</si>
  <si>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</si>
  <si>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</si>
  <si>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</si>
  <si>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</si>
  <si>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</si>
  <si>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</si>
  <si>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</si>
  <si>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</si>
  <si>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</si>
  <si>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</si>
  <si>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</si>
  <si>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</si>
  <si>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</si>
  <si>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</si>
  <si>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</si>
  <si>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</si>
  <si>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</si>
  <si>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</si>
  <si>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</si>
  <si>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</si>
  <si>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</si>
  <si>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</si>
  <si>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</si>
  <si>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</si>
  <si>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</si>
  <si>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</si>
  <si>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</si>
  <si>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</si>
  <si>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</si>
  <si>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</si>
  <si>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</si>
  <si>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</si>
  <si>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</si>
  <si>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</si>
  <si>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</si>
  <si>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</si>
  <si>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</si>
  <si>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</si>
  <si>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</si>
  <si>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</si>
  <si>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</si>
  <si>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</si>
  <si>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</si>
  <si>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</si>
  <si>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</si>
  <si>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</si>
  <si>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</si>
  <si>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</si>
  <si>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</si>
  <si>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</si>
  <si>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</si>
  <si>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</si>
  <si>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</si>
  <si>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</si>
  <si>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</si>
  <si>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</si>
  <si>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</si>
  <si>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</si>
  <si>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</si>
  <si>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</si>
  <si>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</si>
  <si>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</si>
  <si>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</si>
  <si>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</si>
  <si>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</si>
  <si>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</si>
  <si>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</si>
  <si>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</si>
  <si>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</si>
  <si>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</si>
  <si>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</si>
  <si>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</si>
  <si>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</si>
  <si>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</si>
  <si>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</si>
  <si>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</si>
  <si>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</si>
  <si>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</si>
  <si>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</si>
  <si>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</si>
  <si>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</si>
  <si>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</si>
  <si>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</si>
  <si>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</si>
  <si>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</si>
  <si>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</si>
  <si>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</si>
  <si>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</si>
  <si>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</si>
  <si>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</si>
  <si>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</si>
  <si>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</si>
  <si>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</si>
  <si>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</si>
  <si>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</si>
  <si>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</si>
  <si>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</si>
  <si>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</si>
  <si>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</si>
  <si>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</si>
  <si>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</si>
  <si>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</si>
  <si>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</si>
  <si>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</si>
  <si>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</si>
  <si>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</si>
  <si>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</si>
  <si>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</si>
  <si>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</si>
  <si>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</si>
  <si>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</si>
  <si>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</si>
  <si>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</si>
  <si>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</si>
  <si>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</si>
  <si>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</si>
  <si>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</si>
  <si>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</si>
  <si>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</si>
  <si>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</si>
  <si>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</si>
  <si>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</si>
  <si>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</si>
  <si>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</si>
  <si>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</si>
  <si>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</si>
  <si>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</si>
  <si>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</si>
  <si>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</si>
  <si>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</si>
  <si>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</si>
  <si>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</si>
  <si>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</si>
  <si>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</si>
  <si>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</si>
  <si>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</si>
  <si>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</si>
  <si>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</si>
  <si>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</si>
  <si>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</si>
  <si>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</si>
  <si>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</si>
  <si>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</si>
  <si>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</si>
  <si>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</si>
  <si>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</si>
  <si>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</si>
  <si>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</si>
  <si>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</si>
  <si>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</si>
  <si>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</si>
  <si>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</si>
  <si>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</si>
  <si>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</si>
  <si>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</si>
  <si>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</si>
  <si>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</si>
  <si>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</si>
  <si>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</si>
  <si>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</si>
  <si>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</si>
  <si>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</si>
  <si>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</si>
  <si>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</si>
  <si>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</si>
  <si>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</si>
  <si>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</si>
  <si>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</si>
  <si>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</si>
  <si>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</si>
  <si>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</si>
  <si>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</si>
  <si>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</si>
  <si>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</si>
  <si>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</si>
  <si>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</si>
  <si>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</si>
  <si>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</si>
  <si>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</si>
  <si>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</si>
  <si>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</si>
  <si>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</si>
  <si>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</si>
  <si>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</si>
  <si>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</si>
  <si>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</si>
  <si>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</si>
  <si>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</si>
  <si>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</si>
  <si>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</si>
  <si>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</si>
  <si>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</si>
  <si>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</si>
  <si>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</si>
  <si>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</si>
  <si>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</si>
  <si>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</si>
  <si>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</si>
  <si>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</si>
  <si>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</si>
  <si>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</si>
  <si>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</si>
  <si>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</si>
  <si>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</si>
  <si>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</si>
  <si>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</si>
  <si>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</si>
  <si>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</si>
  <si>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</si>
  <si>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</si>
  <si>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</si>
  <si>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</si>
  <si>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</si>
  <si>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</si>
  <si>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</si>
  <si>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</si>
  <si>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</si>
  <si>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</si>
  <si>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</si>
  <si>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</si>
  <si>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</si>
  <si>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</si>
  <si>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</si>
  <si>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</si>
  <si>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</si>
  <si>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</si>
  <si>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</si>
  <si>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</si>
  <si>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</si>
  <si>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</si>
  <si>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</si>
  <si>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</si>
  <si>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</si>
  <si>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</si>
  <si>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</si>
  <si>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</si>
  <si>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</si>
  <si>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</si>
  <si>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</si>
  <si>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</si>
  <si>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</si>
  <si>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</si>
  <si>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</si>
  <si>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</si>
  <si>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</si>
  <si>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</si>
  <si>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</si>
  <si>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</si>
  <si>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</si>
  <si>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</si>
  <si>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</si>
  <si>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</si>
  <si>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</si>
  <si>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</si>
  <si>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</si>
  <si>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</si>
  <si>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</si>
  <si>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</si>
  <si>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</si>
  <si>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</si>
  <si>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</si>
  <si>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</si>
  <si>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</si>
  <si>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</si>
  <si>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</si>
  <si>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</si>
  <si>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</si>
  <si>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</si>
  <si>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</si>
  <si>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</si>
  <si>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</si>
  <si>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</si>
  <si>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</si>
  <si>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</si>
  <si>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</si>
  <si>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</si>
  <si>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</si>
  <si>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</si>
  <si>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</si>
  <si>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</si>
  <si>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</si>
  <si>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</si>
  <si>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</si>
  <si>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</si>
  <si>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</si>
  <si>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</si>
  <si>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</si>
  <si>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</si>
  <si>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</si>
  <si>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</si>
  <si>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</si>
  <si>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</si>
  <si>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</si>
  <si>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</si>
  <si>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</si>
  <si>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</si>
  <si>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</si>
  <si>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</si>
  <si>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</si>
  <si>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</si>
  <si>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</si>
  <si>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</si>
  <si>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</si>
  <si>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</si>
  <si>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</si>
  <si>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</si>
  <si>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</si>
  <si>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</si>
  <si>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</si>
  <si>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</si>
  <si>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</si>
  <si>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</si>
  <si>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</si>
  <si>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</si>
  <si>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</si>
  <si>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</si>
  <si>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</si>
  <si>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</si>
  <si>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</si>
  <si>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</si>
  <si>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</si>
  <si>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</si>
  <si>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</si>
  <si>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</si>
  <si>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</si>
  <si>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</si>
  <si>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</si>
  <si>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</si>
  <si>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</si>
  <si>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</si>
  <si>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</si>
  <si>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</si>
  <si>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</si>
  <si>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</si>
  <si>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</si>
  <si>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</si>
  <si>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</si>
  <si>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</si>
  <si>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</si>
  <si>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</si>
  <si>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</si>
  <si>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</si>
  <si>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</si>
  <si>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</si>
  <si>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</si>
  <si>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</si>
  <si>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</si>
  <si>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</si>
  <si>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</si>
  <si>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</si>
  <si>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</si>
  <si>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</si>
  <si>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</si>
  <si>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</si>
  <si>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</si>
  <si>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</si>
  <si>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</si>
  <si>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</si>
  <si>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</si>
  <si>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</si>
  <si>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</si>
  <si>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</si>
  <si>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</si>
  <si>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</si>
  <si>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</si>
  <si>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</si>
  <si>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</si>
  <si>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</si>
  <si>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</si>
  <si>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</si>
  <si>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</si>
  <si>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</si>
  <si>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</si>
  <si>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</si>
  <si>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</si>
  <si>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</si>
  <si>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</si>
  <si>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</si>
  <si>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</si>
  <si>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</si>
  <si>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</si>
  <si>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</si>
  <si>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</si>
  <si>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</si>
  <si>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</si>
  <si>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</si>
  <si>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</si>
  <si>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</si>
  <si>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</si>
  <si>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</si>
  <si>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</si>
  <si>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</si>
  <si>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</si>
  <si>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</si>
  <si>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</si>
  <si>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</si>
  <si>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</si>
  <si>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</si>
  <si>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</si>
  <si>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</si>
  <si>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</si>
  <si>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</si>
  <si>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</si>
  <si>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</si>
  <si>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</si>
  <si>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</si>
  <si>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</si>
  <si>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</si>
  <si>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</si>
  <si>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</si>
  <si>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</si>
  <si>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</si>
  <si>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</si>
  <si>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</si>
  <si>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</si>
  <si>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</si>
  <si>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</si>
  <si>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</si>
  <si>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</si>
  <si>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</si>
  <si>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</si>
  <si>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</si>
  <si>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</si>
  <si>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</si>
  <si>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</si>
  <si>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</si>
  <si>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</si>
  <si>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</si>
  <si>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</si>
  <si>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</si>
  <si>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</si>
  <si>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</si>
  <si>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</si>
  <si>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</si>
  <si>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</si>
  <si>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</si>
  <si>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</si>
  <si>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</si>
  <si>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</si>
  <si>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</si>
  <si>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</si>
  <si>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</si>
  <si>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</si>
  <si>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</si>
  <si>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</si>
  <si>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</si>
  <si>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</si>
  <si>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</si>
  <si>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</si>
  <si>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</si>
  <si>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</si>
  <si>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</si>
  <si>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</si>
  <si>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</si>
  <si>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</si>
  <si>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</si>
  <si>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</si>
  <si>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</si>
  <si>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</si>
  <si>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</si>
  <si>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</si>
  <si>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</si>
  <si>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</si>
  <si>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</si>
  <si>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</si>
  <si>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</si>
  <si>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</si>
  <si>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</si>
  <si>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</si>
  <si>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</si>
  <si>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</si>
  <si>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</si>
  <si>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</si>
  <si>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</si>
  <si>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</si>
  <si>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</si>
  <si>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</si>
  <si>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</si>
  <si>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</si>
  <si>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</si>
  <si>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</si>
  <si>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</si>
  <si>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</si>
  <si>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</si>
  <si>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</si>
  <si>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</si>
  <si>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</si>
  <si>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</si>
  <si>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</si>
  <si>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</si>
  <si>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</si>
  <si>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</si>
  <si>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</si>
  <si>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</si>
  <si>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</si>
  <si>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</si>
  <si>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</si>
  <si>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</si>
  <si>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</si>
  <si>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</si>
  <si>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</si>
  <si>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</si>
  <si>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</si>
  <si>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</si>
  <si>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</si>
  <si>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</si>
  <si>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</si>
  <si>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</si>
  <si>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</si>
  <si>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</si>
  <si>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</si>
  <si>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</si>
  <si>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</si>
  <si>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</si>
  <si>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</si>
  <si>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</si>
  <si>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</si>
  <si>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</si>
  <si>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</si>
  <si>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</si>
  <si>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</si>
  <si>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</si>
  <si>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</si>
  <si>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</si>
  <si>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</si>
  <si>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</si>
  <si>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</si>
  <si>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</si>
  <si>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</si>
  <si>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</si>
  <si>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</si>
  <si>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</si>
  <si>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</si>
  <si>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</si>
  <si>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</si>
  <si>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</si>
  <si>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</si>
  <si>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</si>
  <si>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</si>
  <si>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</si>
  <si>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</si>
  <si>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</si>
  <si>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</si>
  <si>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</si>
  <si>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</si>
  <si>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</si>
  <si>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</si>
  <si>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</si>
  <si>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</si>
  <si>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</si>
  <si>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</si>
  <si>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</si>
  <si>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</si>
  <si>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</si>
  <si>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</si>
  <si>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</si>
  <si>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</si>
  <si>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</si>
  <si>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</si>
  <si>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</si>
  <si>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</si>
  <si>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</si>
  <si>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</si>
  <si>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</si>
  <si>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</si>
  <si>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</si>
  <si>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</si>
  <si>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</si>
  <si>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</si>
  <si>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</si>
  <si>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</si>
  <si>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</si>
  <si>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</si>
  <si>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</si>
  <si>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</si>
  <si>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</si>
  <si>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</si>
  <si>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</si>
  <si>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</si>
  <si>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</si>
  <si>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</si>
  <si>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</si>
  <si>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</si>
  <si>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</si>
  <si>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</si>
  <si>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</si>
  <si>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</si>
  <si>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</si>
  <si>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</si>
  <si>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</si>
  <si>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</si>
  <si>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</si>
  <si>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</si>
  <si>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</si>
  <si>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</si>
  <si>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</si>
  <si>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</si>
  <si>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</si>
  <si>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</si>
  <si>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</si>
  <si>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</si>
  <si>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</si>
  <si>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</si>
  <si>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</si>
  <si>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</si>
  <si>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</si>
  <si>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</si>
  <si>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</si>
  <si>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</si>
  <si>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</si>
  <si>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</si>
  <si>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</si>
  <si>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</si>
  <si>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</si>
  <si>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</si>
  <si>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</si>
  <si>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</si>
  <si>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</si>
  <si>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</si>
  <si>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</si>
  <si>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</si>
  <si>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</si>
  <si>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</si>
  <si>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</si>
  <si>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</si>
  <si>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</si>
  <si>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</si>
  <si>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</si>
  <si>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</si>
  <si>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</si>
  <si>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</si>
  <si>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</si>
  <si>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</si>
  <si>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</si>
  <si>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</si>
  <si>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</si>
  <si>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</si>
  <si>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</si>
  <si>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</si>
  <si>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</si>
  <si>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</si>
  <si>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</si>
  <si>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</si>
  <si>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</si>
  <si>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</si>
  <si>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</si>
  <si>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</si>
  <si>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</si>
  <si>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</si>
  <si>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</si>
  <si>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</si>
  <si>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</si>
  <si>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</si>
  <si>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</si>
  <si>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</si>
  <si>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</si>
  <si>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</si>
  <si>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</si>
  <si>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</si>
  <si>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</si>
  <si>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</si>
  <si>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</si>
  <si>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</si>
  <si>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</si>
  <si>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</si>
  <si>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</si>
  <si>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</si>
  <si>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</si>
  <si>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</si>
  <si>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</si>
  <si>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</si>
  <si>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</si>
  <si>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</si>
  <si>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</si>
  <si>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</si>
  <si>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</si>
  <si>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</si>
  <si>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</si>
  <si>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</si>
  <si>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</si>
  <si>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</si>
  <si>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</si>
  <si>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</si>
  <si>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</si>
  <si>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</si>
  <si>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</si>
  <si>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</si>
  <si>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</si>
  <si>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</si>
  <si>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</si>
  <si>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</si>
  <si>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</si>
  <si>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</si>
  <si>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</si>
  <si>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</si>
  <si>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</si>
  <si>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</si>
  <si>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</si>
  <si>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</si>
  <si>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</si>
  <si>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</si>
  <si>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</si>
  <si>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</si>
  <si>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</si>
  <si>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</si>
  <si>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</si>
  <si>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</si>
  <si>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</si>
  <si>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</si>
  <si>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</si>
  <si>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</si>
  <si>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</si>
  <si>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</si>
  <si>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</si>
  <si>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</si>
  <si>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</si>
  <si>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</si>
  <si>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</si>
  <si>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</si>
  <si>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</si>
  <si>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</si>
  <si>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</si>
  <si>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</si>
  <si>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</si>
  <si>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</si>
  <si>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</si>
  <si>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</si>
  <si>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</si>
  <si>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</si>
  <si>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</si>
  <si>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</si>
  <si>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</si>
  <si>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</si>
  <si>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</si>
  <si>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</si>
  <si>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</si>
  <si>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</si>
  <si>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</si>
  <si>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</si>
  <si>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</si>
  <si>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</si>
  <si>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</si>
  <si>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</si>
  <si>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</si>
  <si>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</si>
  <si>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</si>
  <si>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</si>
  <si>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</si>
  <si>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</si>
  <si>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</si>
  <si>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</si>
  <si>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</si>
  <si>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</si>
  <si>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</si>
  <si>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</si>
  <si>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</si>
  <si>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</si>
  <si>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</si>
  <si>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</si>
  <si>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</si>
  <si>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</si>
  <si>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</si>
  <si>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</si>
  <si>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</si>
  <si>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</si>
  <si>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</si>
  <si>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</si>
  <si>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</si>
  <si>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</si>
  <si>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</si>
  <si>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</si>
  <si>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</si>
  <si>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</si>
  <si>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</si>
  <si>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</si>
  <si>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</si>
  <si>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</si>
  <si>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</si>
  <si>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</si>
  <si>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</si>
  <si>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</si>
  <si>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</si>
  <si>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</si>
  <si>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</si>
  <si>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</si>
  <si>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</si>
  <si>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</si>
  <si>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</si>
  <si>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</si>
  <si>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</si>
  <si>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</si>
  <si>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</si>
  <si>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</si>
  <si>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</si>
  <si>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</si>
  <si>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</si>
  <si>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</si>
  <si>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</si>
  <si>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</si>
  <si>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</si>
  <si>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</si>
  <si>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</si>
  <si>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</si>
  <si>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</si>
  <si>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</si>
  <si>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</si>
  <si>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</si>
  <si>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</si>
  <si>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</si>
  <si>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</si>
  <si>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</si>
  <si>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</si>
  <si>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</si>
  <si>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</si>
  <si>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</si>
  <si>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</si>
  <si>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</si>
  <si>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</si>
  <si>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</si>
  <si>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</si>
  <si>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</si>
  <si>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</si>
  <si>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</si>
  <si>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</si>
  <si>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</si>
  <si>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</si>
  <si>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</si>
  <si>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</si>
  <si>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</si>
  <si>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</si>
  <si>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</si>
  <si>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</si>
  <si>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</si>
  <si>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</si>
  <si>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</si>
  <si>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</si>
  <si>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</si>
  <si>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</si>
  <si>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</si>
  <si>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</si>
  <si>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</si>
  <si>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</si>
  <si>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</si>
  <si>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</si>
  <si>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</si>
  <si>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</si>
  <si>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</si>
  <si>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</si>
  <si>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</si>
  <si>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</si>
  <si>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</si>
  <si>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</si>
  <si>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</si>
  <si>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</si>
  <si>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</si>
  <si>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</si>
  <si>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</si>
  <si>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</si>
  <si>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</si>
  <si>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</si>
  <si>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</si>
  <si>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</si>
  <si>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</si>
  <si>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</si>
  <si>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</si>
  <si>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</si>
  <si>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</si>
  <si>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</si>
  <si>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</si>
  <si>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</si>
  <si>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</si>
  <si>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</si>
  <si>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</si>
  <si>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</si>
  <si>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</si>
  <si>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</si>
  <si>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</si>
  <si>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</si>
  <si>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</si>
  <si>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</si>
  <si>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</si>
  <si>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</si>
  <si>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</si>
  <si>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</si>
  <si>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</si>
  <si>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</si>
  <si>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</si>
  <si>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</si>
  <si>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</si>
  <si>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</si>
  <si>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</si>
  <si>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</si>
  <si>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</si>
  <si>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</si>
  <si>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</si>
  <si>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</si>
  <si>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</si>
  <si>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</si>
  <si>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</si>
  <si>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</si>
  <si>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</si>
  <si>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</si>
  <si>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</si>
  <si>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</si>
  <si>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</si>
  <si>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</si>
  <si>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</si>
  <si>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</si>
  <si>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</si>
  <si>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</si>
  <si>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</si>
  <si>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</si>
  <si>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</si>
  <si>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</si>
  <si>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</si>
  <si>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</si>
  <si>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</si>
  <si>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</si>
  <si>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</si>
  <si>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</si>
  <si>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</si>
  <si>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</si>
  <si>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</si>
  <si>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</si>
  <si>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</si>
  <si>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</si>
  <si>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</si>
  <si>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</si>
  <si>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</si>
  <si>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</si>
  <si>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</si>
  <si>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</si>
  <si>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</si>
  <si>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</si>
  <si>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</si>
  <si>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</si>
  <si>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</si>
  <si>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</si>
  <si>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</si>
  <si>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</si>
  <si>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</si>
  <si>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</si>
  <si>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</si>
  <si>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</si>
  <si>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</si>
  <si>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</si>
  <si>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</si>
  <si>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</si>
  <si>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</si>
  <si>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</si>
  <si>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</si>
  <si>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</si>
  <si>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</si>
  <si>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</si>
  <si>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</si>
  <si>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</si>
  <si>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</si>
  <si>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</si>
  <si>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</si>
  <si>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</si>
  <si>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</si>
  <si>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</si>
  <si>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</si>
  <si>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</si>
  <si>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</si>
  <si>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</si>
  <si>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</si>
  <si>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</si>
  <si>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</si>
  <si>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</si>
  <si>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</si>
  <si>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</si>
  <si>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</si>
  <si>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</si>
  <si>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</si>
  <si>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</si>
  <si>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</si>
  <si>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</si>
  <si>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</si>
  <si>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</si>
  <si>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</si>
  <si>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</si>
  <si>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</si>
  <si>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</si>
  <si>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</si>
  <si>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</si>
  <si>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</si>
  <si>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</si>
  <si>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</si>
  <si>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</si>
  <si>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</si>
  <si>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</si>
  <si>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</si>
  <si>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</si>
  <si>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</si>
  <si>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</si>
  <si>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</si>
  <si>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</si>
  <si>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</si>
  <si>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</si>
  <si>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</si>
  <si>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</si>
  <si>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</si>
  <si>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</si>
  <si>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</si>
  <si>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</si>
  <si>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</si>
  <si>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</si>
  <si>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</si>
  <si>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</si>
  <si>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</si>
  <si>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</si>
  <si>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</si>
  <si>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</si>
  <si>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</si>
  <si>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</si>
  <si>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</si>
  <si>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</si>
  <si>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</si>
  <si>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</si>
  <si>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</si>
  <si>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</si>
  <si>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</si>
  <si>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</si>
  <si>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</si>
  <si>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</si>
  <si>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</si>
  <si>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</si>
  <si>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</si>
  <si>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</si>
  <si>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</si>
  <si>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</si>
  <si>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</si>
  <si>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</si>
  <si>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</si>
  <si>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</si>
  <si>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</si>
  <si>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</si>
  <si>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</si>
  <si>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</si>
  <si>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</si>
  <si>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</si>
  <si>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</si>
  <si>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</si>
  <si>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</si>
  <si>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</si>
  <si>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</si>
  <si>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</si>
  <si>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</si>
  <si>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</si>
  <si>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</si>
  <si>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</si>
  <si>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</si>
  <si>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</si>
  <si>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</si>
  <si>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</si>
  <si>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</si>
  <si>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</si>
  <si>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</si>
  <si>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</si>
  <si>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</si>
  <si>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</si>
  <si>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</si>
  <si>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</si>
  <si>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</si>
  <si>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</si>
  <si>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</si>
  <si>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</si>
  <si>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</si>
  <si>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</si>
  <si>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</si>
  <si>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</si>
  <si>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</si>
  <si>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</si>
  <si>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</si>
  <si>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</si>
  <si>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</si>
  <si>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</si>
  <si>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</si>
  <si>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</si>
  <si>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</si>
  <si>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</si>
  <si>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</si>
  <si>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</si>
  <si>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</si>
  <si>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</si>
  <si>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</si>
  <si>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</si>
  <si>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</si>
  <si>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</si>
  <si>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</si>
  <si>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</si>
  <si>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</si>
  <si>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</si>
  <si>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</si>
  <si>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</si>
  <si>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</si>
  <si>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</si>
  <si>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</si>
  <si>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</si>
  <si>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</si>
  <si>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</si>
  <si>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</si>
  <si>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</si>
  <si>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</si>
  <si>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</si>
  <si>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</si>
  <si>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</si>
  <si>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</si>
  <si>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</si>
  <si>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</si>
  <si>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</si>
  <si>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</si>
  <si>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</si>
  <si>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</si>
  <si>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</si>
  <si>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</si>
  <si>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</si>
  <si>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</si>
  <si>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</si>
  <si>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</si>
  <si>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</si>
  <si>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</si>
  <si>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</si>
  <si>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</si>
  <si>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</si>
  <si>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</si>
  <si>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</si>
  <si>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</si>
  <si>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</si>
  <si>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</si>
  <si>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</si>
  <si>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</si>
  <si>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</si>
  <si>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</si>
  <si>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</si>
  <si>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</si>
  <si>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</si>
  <si>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</si>
  <si>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</si>
  <si>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</si>
  <si>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</si>
  <si>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</si>
  <si>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</si>
  <si>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</si>
  <si>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</si>
  <si>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</si>
  <si>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</si>
  <si>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</si>
  <si>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</si>
  <si>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</si>
  <si>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</si>
  <si>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</si>
  <si>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</si>
  <si>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</si>
  <si>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</si>
  <si>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</si>
  <si>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</si>
  <si>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</si>
  <si>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</si>
  <si>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</si>
  <si>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</si>
  <si>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</si>
  <si>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</si>
  <si>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</si>
  <si>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</si>
  <si>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</si>
  <si>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</si>
  <si>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</si>
  <si>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</si>
  <si>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</si>
  <si>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</si>
  <si>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</si>
  <si>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</si>
  <si>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</si>
  <si>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</si>
  <si>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</si>
  <si>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</si>
  <si>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</si>
  <si>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</si>
  <si>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</si>
  <si>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</si>
  <si>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</si>
  <si>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</si>
  <si>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</si>
  <si>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</si>
  <si>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</si>
  <si>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</si>
  <si>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</si>
  <si>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</si>
  <si>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</si>
  <si>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</si>
  <si>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</si>
  <si>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</si>
  <si>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</si>
  <si>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</si>
  <si>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</si>
  <si>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</si>
  <si>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</si>
  <si>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</si>
  <si>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</si>
  <si>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</si>
  <si>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</si>
  <si>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</si>
  <si>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</si>
  <si>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</si>
  <si>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</si>
  <si>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</si>
  <si>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</si>
  <si>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</si>
  <si>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</si>
  <si>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</si>
  <si>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</si>
  <si>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</si>
  <si>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</si>
  <si>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</si>
  <si>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</si>
  <si>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</si>
  <si>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</si>
  <si>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</si>
  <si>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</si>
  <si>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</si>
  <si>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</si>
  <si>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</si>
  <si>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</si>
  <si>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</si>
  <si>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</si>
  <si>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</si>
  <si>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</si>
  <si>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</si>
  <si>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</si>
  <si>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</si>
  <si>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</si>
  <si>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</si>
  <si>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</si>
  <si>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</si>
  <si>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</si>
  <si>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</si>
  <si>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</si>
  <si>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</si>
  <si>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</si>
  <si>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</si>
  <si>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</si>
  <si>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</si>
  <si>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</si>
  <si>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</si>
  <si>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</si>
  <si>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</si>
  <si>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</si>
  <si>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</si>
  <si>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</si>
  <si>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</si>
  <si>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</si>
  <si>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</si>
  <si>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</si>
  <si>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</si>
  <si>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</si>
  <si>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</si>
  <si>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</si>
  <si>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</si>
  <si>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</si>
  <si>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</si>
  <si>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</si>
  <si>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</si>
  <si>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</si>
  <si>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</si>
  <si>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</si>
  <si>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</si>
  <si>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</si>
  <si>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</si>
  <si>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</si>
  <si>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</si>
  <si>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</si>
  <si>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</si>
  <si>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</si>
  <si>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</si>
  <si>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</si>
  <si>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</si>
  <si>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</si>
  <si>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</si>
  <si>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</si>
  <si>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</si>
  <si>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</si>
  <si>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</si>
  <si>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</si>
  <si>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</si>
  <si>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</si>
  <si>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</si>
  <si>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</si>
  <si>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</si>
  <si>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</si>
  <si>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</si>
  <si>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</si>
  <si>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</si>
  <si>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</si>
  <si>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</si>
  <si>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</si>
  <si>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</si>
  <si>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</si>
  <si>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</si>
  <si>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</si>
  <si>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</si>
  <si>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</si>
  <si>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</si>
  <si>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</si>
  <si>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</si>
  <si>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</si>
  <si>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</si>
  <si>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</si>
  <si>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</si>
  <si>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</si>
  <si>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</si>
  <si>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</si>
  <si>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</si>
  <si>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</si>
  <si>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</si>
  <si>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</si>
  <si>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</si>
  <si>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</si>
  <si>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</si>
  <si>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</si>
  <si>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</si>
  <si>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</si>
  <si>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</si>
  <si>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</si>
  <si>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</si>
  <si>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</si>
  <si>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</si>
  <si>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</si>
  <si>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</si>
  <si>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</si>
  <si>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</si>
  <si>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</si>
  <si>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</si>
  <si>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</si>
  <si>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</si>
  <si>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</si>
  <si>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</si>
  <si>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</si>
  <si>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</si>
  <si>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</si>
  <si>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</si>
  <si>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</si>
  <si>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</si>
  <si>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</si>
  <si>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</si>
  <si>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</si>
  <si>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</si>
  <si>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</si>
  <si>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</si>
  <si>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</si>
  <si>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</si>
  <si>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</si>
  <si>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</si>
  <si>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</si>
  <si>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</si>
  <si>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</si>
  <si>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</si>
  <si>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</si>
  <si>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</si>
  <si>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</si>
  <si>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</si>
  <si>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</si>
  <si>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</si>
  <si>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</si>
  <si>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</si>
  <si>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</si>
  <si>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</si>
  <si>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</si>
  <si>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</si>
  <si>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</si>
  <si>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</si>
  <si>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</si>
  <si>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</si>
  <si>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</si>
  <si>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</si>
  <si>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</si>
  <si>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</si>
  <si>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</si>
  <si>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</si>
  <si>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</si>
  <si>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</si>
  <si>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</si>
  <si>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</si>
  <si>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</si>
  <si>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</si>
  <si>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</si>
  <si>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</si>
  <si>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</si>
  <si>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</si>
  <si>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</si>
  <si>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</si>
  <si>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</si>
  <si>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</si>
  <si>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</si>
  <si>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</si>
  <si>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</si>
  <si>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</si>
  <si>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</si>
  <si>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</si>
  <si>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</si>
  <si>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</si>
  <si>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</si>
  <si>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</si>
  <si>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</si>
  <si>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</si>
  <si>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</si>
  <si>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</si>
  <si>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</si>
  <si>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</si>
  <si>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</si>
  <si>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</si>
  <si>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</si>
  <si>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</si>
  <si>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</si>
  <si>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</si>
  <si>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</si>
  <si>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</si>
  <si>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</si>
  <si>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</si>
  <si>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</si>
  <si>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</si>
  <si>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</si>
  <si>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</si>
  <si>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</si>
  <si>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</si>
  <si>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</si>
  <si>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</si>
  <si>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</si>
  <si>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</si>
  <si>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</si>
  <si>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</si>
  <si>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</si>
  <si>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</si>
  <si>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</si>
  <si>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</si>
  <si>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</si>
  <si>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</si>
  <si>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</si>
  <si>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</si>
  <si>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</si>
  <si>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</si>
  <si>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</si>
  <si>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</si>
  <si>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</si>
  <si>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</si>
  <si>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</si>
  <si>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</si>
  <si>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</si>
  <si>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</si>
  <si>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</si>
  <si>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</si>
  <si>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</si>
  <si>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</si>
  <si>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</si>
  <si>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</si>
  <si>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</si>
  <si>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</si>
  <si>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</si>
  <si>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</si>
  <si>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</si>
  <si>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</si>
  <si>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</si>
  <si>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</si>
  <si>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</si>
  <si>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</si>
  <si>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</si>
  <si>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</si>
  <si>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</si>
  <si>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</si>
  <si>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</si>
  <si>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</si>
  <si>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</si>
  <si>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</si>
  <si>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</si>
  <si>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</si>
  <si>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</si>
  <si>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</si>
  <si>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</si>
  <si>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</si>
  <si>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</si>
  <si>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</si>
  <si>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</si>
  <si>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</si>
  <si>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</si>
  <si>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</si>
  <si>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</si>
  <si>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</si>
  <si>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</si>
  <si>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</si>
  <si>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</si>
  <si>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</si>
  <si>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</si>
  <si>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</si>
  <si>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</si>
  <si>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</si>
  <si>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</si>
  <si>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</si>
  <si>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</si>
  <si>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</si>
  <si>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</si>
  <si>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</si>
  <si>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</si>
  <si>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</si>
  <si>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</si>
  <si>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</si>
  <si>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</si>
  <si>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</si>
  <si>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</si>
  <si>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</si>
  <si>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</si>
  <si>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</si>
  <si>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</si>
  <si>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</si>
  <si>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</si>
  <si>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</si>
  <si>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</si>
  <si>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</si>
  <si>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</si>
  <si>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</si>
  <si>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</si>
  <si>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</si>
  <si>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</si>
  <si>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</si>
  <si>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</si>
  <si>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</si>
  <si>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</si>
  <si>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</si>
  <si>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</si>
  <si>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</si>
  <si>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</si>
  <si>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</si>
  <si>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</si>
  <si>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</si>
  <si>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</si>
  <si>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</si>
  <si>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</si>
  <si>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</si>
  <si>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</si>
  <si>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</si>
  <si>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</si>
  <si>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</si>
  <si>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</si>
  <si>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</si>
  <si>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</si>
  <si>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</si>
  <si>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</si>
  <si>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</si>
  <si>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</si>
  <si>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</si>
  <si>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</si>
  <si>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</si>
  <si>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</si>
  <si>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</si>
  <si>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</si>
  <si>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</si>
  <si>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</si>
  <si>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</si>
  <si>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</si>
  <si>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</si>
  <si>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</si>
  <si>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</si>
  <si>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</si>
  <si>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</si>
  <si>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</si>
  <si>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</si>
  <si>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</si>
  <si>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</si>
  <si>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</si>
  <si>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</si>
  <si>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</si>
  <si>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</si>
  <si>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</si>
  <si>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</si>
  <si>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</si>
  <si>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</si>
  <si>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</si>
  <si>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</si>
  <si>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</si>
  <si>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</si>
  <si>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</si>
  <si>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</si>
  <si>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</si>
  <si>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</si>
  <si>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</si>
  <si>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</si>
  <si>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</si>
  <si>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</si>
  <si>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</si>
  <si>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</si>
  <si>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</si>
  <si>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</si>
  <si>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</si>
  <si>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</si>
  <si>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</si>
  <si>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</si>
  <si>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</si>
  <si>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</si>
  <si>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</si>
  <si>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</si>
  <si>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</si>
  <si>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</si>
  <si>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</si>
  <si>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</si>
  <si>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</si>
  <si>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</si>
  <si>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</si>
  <si>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</si>
  <si>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</si>
  <si>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</si>
  <si>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</si>
  <si>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</si>
  <si>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</si>
  <si>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</si>
  <si>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</si>
  <si>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</si>
  <si>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</si>
  <si>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</si>
  <si>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</si>
  <si>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</si>
  <si>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</si>
  <si>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</si>
  <si>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</si>
  <si>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</si>
  <si>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</si>
  <si>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</si>
  <si>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</si>
  <si>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</si>
  <si>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</si>
  <si>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</si>
  <si>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</si>
  <si>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</si>
  <si>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</si>
  <si>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</si>
  <si>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</si>
  <si>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</si>
  <si>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</si>
  <si>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</si>
  <si>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</si>
  <si>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</si>
  <si>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</si>
  <si>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</si>
  <si>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</si>
  <si>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</si>
  <si>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</si>
  <si>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</si>
  <si>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</si>
  <si>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</si>
  <si>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</si>
  <si>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</si>
  <si>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</si>
  <si>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</si>
  <si>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</si>
  <si>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</si>
  <si>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</si>
  <si>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</si>
  <si>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</si>
  <si>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</si>
  <si>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</si>
  <si>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</si>
  <si>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</si>
  <si>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</si>
  <si>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</si>
  <si>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</si>
  <si>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</si>
  <si>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</si>
  <si>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</si>
  <si>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</si>
  <si>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</si>
  <si>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</si>
  <si>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</si>
  <si>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</si>
  <si>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</si>
  <si>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</si>
  <si>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</si>
  <si>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</si>
  <si>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</si>
  <si>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</si>
  <si>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</si>
  <si>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</si>
  <si>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</si>
  <si>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</si>
  <si>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</si>
  <si>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</si>
  <si>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</si>
  <si>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</si>
  <si>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</si>
  <si>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</si>
  <si>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</si>
  <si>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</si>
  <si>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</si>
  <si>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</si>
  <si>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</si>
  <si>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</si>
  <si>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</si>
  <si>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</si>
  <si>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</si>
  <si>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</si>
  <si>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</si>
  <si>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</si>
  <si>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</si>
  <si>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</si>
  <si>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</si>
  <si>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</si>
  <si>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</si>
  <si>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</si>
  <si>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</si>
  <si>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</si>
  <si>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</si>
  <si>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</si>
  <si>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</si>
  <si>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</si>
  <si>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</si>
  <si>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</si>
  <si>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</si>
  <si>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</si>
  <si>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</si>
  <si>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</si>
  <si>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</si>
  <si>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</si>
  <si>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</si>
  <si>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</si>
  <si>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</si>
  <si>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</si>
  <si>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</si>
  <si>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</si>
  <si>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</si>
  <si>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</si>
  <si>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</si>
  <si>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</si>
  <si>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</si>
  <si>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</si>
  <si>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</si>
  <si>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</si>
  <si>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</si>
  <si>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</si>
  <si>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</si>
  <si>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</si>
  <si>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</si>
  <si>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</si>
  <si>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</si>
  <si>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</si>
  <si>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</si>
  <si>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</si>
  <si>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</si>
  <si>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</si>
  <si>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</si>
  <si>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</si>
  <si>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</si>
  <si>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</si>
  <si>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</si>
  <si>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</si>
  <si>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</si>
  <si>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</si>
  <si>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</si>
  <si>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</si>
  <si>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</si>
  <si>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</si>
  <si>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</si>
  <si>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</si>
  <si>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</si>
  <si>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</si>
  <si>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</si>
  <si>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</si>
  <si>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</si>
  <si>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</si>
  <si>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</si>
  <si>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</si>
  <si>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</si>
  <si>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</si>
  <si>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</si>
  <si>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</si>
  <si>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</si>
  <si>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</si>
  <si>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</si>
  <si>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</si>
  <si>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</si>
  <si>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</si>
  <si>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</si>
  <si>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</si>
  <si>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</si>
  <si>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</si>
  <si>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</si>
  <si>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</si>
  <si>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</si>
  <si>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</si>
  <si>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</si>
  <si>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</si>
  <si>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</si>
  <si>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</si>
  <si>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</si>
  <si>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</si>
  <si>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</si>
  <si>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</si>
  <si>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</si>
  <si>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</si>
  <si>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</si>
  <si>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</si>
  <si>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</si>
  <si>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</si>
  <si>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</si>
  <si>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</si>
  <si>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</si>
  <si>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</si>
  <si>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</si>
  <si>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</si>
  <si>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</si>
  <si>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</si>
  <si>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</si>
  <si>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</si>
  <si>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</si>
  <si>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</si>
  <si>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</si>
  <si>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</si>
  <si>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</si>
  <si>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</si>
  <si>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</si>
  <si>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</si>
  <si>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</si>
  <si>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</si>
  <si>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</si>
  <si>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</si>
  <si>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</si>
  <si>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</si>
  <si>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</si>
  <si>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</si>
  <si>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</si>
  <si>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</si>
  <si>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</si>
  <si>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</si>
  <si>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</si>
  <si>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</si>
  <si>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</si>
  <si>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</si>
  <si>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</si>
  <si>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</si>
  <si>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</si>
  <si>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</si>
  <si>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</si>
  <si>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</si>
  <si>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</si>
  <si>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</si>
  <si>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</si>
  <si>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</si>
  <si>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</si>
  <si>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</si>
  <si>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</si>
  <si>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</si>
  <si>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</si>
  <si>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</si>
  <si>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</si>
  <si>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</si>
  <si>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</si>
  <si>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</si>
  <si>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</si>
  <si>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</si>
  <si>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</si>
  <si>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</si>
  <si>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</si>
  <si>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</si>
  <si>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</si>
  <si>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</si>
  <si>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</si>
  <si>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</si>
  <si>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</si>
  <si>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</si>
  <si>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</si>
  <si>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</si>
  <si>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</si>
  <si>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</si>
  <si>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</si>
  <si>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</si>
  <si>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</si>
  <si>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</si>
  <si>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</si>
  <si>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</si>
  <si>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</si>
  <si>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</si>
  <si>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</si>
  <si>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</si>
  <si>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</si>
  <si>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</si>
  <si>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</si>
  <si>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</si>
  <si>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</si>
  <si>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</si>
  <si>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</si>
  <si>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</si>
  <si>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</si>
  <si>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</si>
  <si>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</si>
  <si>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</si>
  <si>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</si>
  <si>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</si>
  <si>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</si>
  <si>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</si>
  <si>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</si>
  <si>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</si>
  <si>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</si>
  <si>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</si>
  <si>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</si>
  <si>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</si>
  <si>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</si>
  <si>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</si>
  <si>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</si>
  <si>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</si>
  <si>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</si>
  <si>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</si>
  <si>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</si>
  <si>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</si>
  <si>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</si>
  <si>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</si>
  <si>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</si>
  <si>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</si>
  <si>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</si>
  <si>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</si>
  <si>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</si>
  <si>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</si>
  <si>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</si>
  <si>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</si>
  <si>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</si>
  <si>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</si>
  <si>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</si>
  <si>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</si>
  <si>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</si>
  <si>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</si>
  <si>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</si>
  <si>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</si>
  <si>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</si>
  <si>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</si>
  <si>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</si>
  <si>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</si>
  <si>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</si>
  <si>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</si>
  <si>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</si>
  <si>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</si>
  <si>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</si>
  <si>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</si>
  <si>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</si>
  <si>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</si>
  <si>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</si>
  <si>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</si>
  <si>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</si>
  <si>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</si>
  <si>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</si>
  <si>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</si>
  <si>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</si>
  <si>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</si>
  <si>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</si>
  <si>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</si>
  <si>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</si>
  <si>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</si>
  <si>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</si>
  <si>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</si>
  <si>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</si>
  <si>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</si>
  <si>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</si>
  <si>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</si>
  <si>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</si>
  <si>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</si>
  <si>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</si>
  <si>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</si>
  <si>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</si>
  <si>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</si>
  <si>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</si>
  <si>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</si>
  <si>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</si>
  <si>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</si>
  <si>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</si>
  <si>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</si>
  <si>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</si>
  <si>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</si>
  <si>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</si>
  <si>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</si>
  <si>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</si>
  <si>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</si>
  <si>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</si>
  <si>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</si>
  <si>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</si>
  <si>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</si>
  <si>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</si>
  <si>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</si>
  <si>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</si>
  <si>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</si>
  <si>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</si>
  <si>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</si>
  <si>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</si>
  <si>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</si>
  <si>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</si>
  <si>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</si>
  <si>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</si>
  <si>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</si>
  <si>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</si>
  <si>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</si>
  <si>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</si>
  <si>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</si>
  <si>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</si>
  <si>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</si>
  <si>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</si>
  <si>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</si>
  <si>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</si>
  <si>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</si>
  <si>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</si>
  <si>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</si>
  <si>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</si>
  <si>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</si>
  <si>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</si>
  <si>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</si>
  <si>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</si>
  <si>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</si>
  <si>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</si>
  <si>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</si>
  <si>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</si>
  <si>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</si>
  <si>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</si>
  <si>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</si>
  <si>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</si>
  <si>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</si>
  <si>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</si>
  <si>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</si>
  <si>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</si>
  <si>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</si>
  <si>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</si>
  <si>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</si>
  <si>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</si>
  <si>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</si>
  <si>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</si>
  <si>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</si>
  <si>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</si>
  <si>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</si>
  <si>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</si>
  <si>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</si>
  <si>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</si>
  <si>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</si>
  <si>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</si>
  <si>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</si>
  <si>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</si>
  <si>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</si>
  <si>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</si>
  <si>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</si>
  <si>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</si>
  <si>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</si>
  <si>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</si>
  <si>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</si>
  <si>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</si>
  <si>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</si>
  <si>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</si>
  <si>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</si>
  <si>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</si>
  <si>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</si>
  <si>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</si>
  <si>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</si>
  <si>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</si>
  <si>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</si>
  <si>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</si>
  <si>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</si>
  <si>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</si>
  <si>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</si>
  <si>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</si>
  <si>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</si>
  <si>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</si>
  <si>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</si>
  <si>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</si>
  <si>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</si>
  <si>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</si>
  <si>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</si>
  <si>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</si>
  <si>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</si>
  <si>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</si>
  <si>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</si>
  <si>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</si>
  <si>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</si>
  <si>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</si>
  <si>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</si>
  <si>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</si>
  <si>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</si>
  <si>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</si>
  <si>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</si>
  <si>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</si>
  <si>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</si>
  <si>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</si>
  <si>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</si>
  <si>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</si>
  <si>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</si>
  <si>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</si>
  <si>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</si>
  <si>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</si>
  <si>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</si>
  <si>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</si>
  <si>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</si>
  <si>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</si>
  <si>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</si>
  <si>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</si>
  <si>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</si>
  <si>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</si>
  <si>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</si>
  <si>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</si>
  <si>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</si>
  <si>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</si>
  <si>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</si>
  <si>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</si>
  <si>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</si>
  <si>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</si>
  <si>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</si>
  <si>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</si>
  <si>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</si>
  <si>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</si>
  <si>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</si>
  <si>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</si>
  <si>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</si>
  <si>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</si>
  <si>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</si>
  <si>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</si>
  <si>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</si>
  <si>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</si>
  <si>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</si>
  <si>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</si>
  <si>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</si>
  <si>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</si>
  <si>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</si>
  <si>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</si>
  <si>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</si>
  <si>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</si>
  <si>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</si>
  <si>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</si>
  <si>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</si>
  <si>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</si>
  <si>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</si>
  <si>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</si>
  <si>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</si>
  <si>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</si>
  <si>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</si>
  <si>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</si>
  <si>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</si>
  <si>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</si>
  <si>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</si>
  <si>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</si>
  <si>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</si>
  <si>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</si>
  <si>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</si>
  <si>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</si>
  <si>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</si>
  <si>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</si>
  <si>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</si>
  <si>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</si>
  <si>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</si>
  <si>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</si>
  <si>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</si>
  <si>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</si>
  <si>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</si>
  <si>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</si>
  <si>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</si>
  <si>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</si>
  <si>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</si>
  <si>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</si>
  <si>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</si>
  <si>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</si>
  <si>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</si>
  <si>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</si>
  <si>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</si>
  <si>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</si>
  <si>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</si>
  <si>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</si>
  <si>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</si>
  <si>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</si>
  <si>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</si>
  <si>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</si>
  <si>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</si>
  <si>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</si>
  <si>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</si>
  <si>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</si>
  <si>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</si>
  <si>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</si>
  <si>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</si>
  <si>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</si>
  <si>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</si>
  <si>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</si>
  <si>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</si>
  <si>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</si>
  <si>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</si>
  <si>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</si>
  <si>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</si>
  <si>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</si>
  <si>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</si>
  <si>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</si>
  <si>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</si>
  <si>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</si>
  <si>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</si>
  <si>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</si>
  <si>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</si>
  <si>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</si>
  <si>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</si>
  <si>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</si>
  <si>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</si>
  <si>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</si>
  <si>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</si>
  <si>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</si>
  <si>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</si>
  <si>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</si>
  <si>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</si>
  <si>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</si>
  <si>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</si>
  <si>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</si>
  <si>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</si>
  <si>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</si>
  <si>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</si>
  <si>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</si>
  <si>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</si>
  <si>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</si>
  <si>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</si>
  <si>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</si>
  <si>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</si>
  <si>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</si>
  <si>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</si>
  <si>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</si>
  <si>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</si>
  <si>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</si>
  <si>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</si>
  <si>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</si>
  <si>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</si>
  <si>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</si>
  <si>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</si>
  <si>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</si>
  <si>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</si>
  <si>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</si>
  <si>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</si>
  <si>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</si>
  <si>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</si>
  <si>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</si>
  <si>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</si>
  <si>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</si>
  <si>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</si>
  <si>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</si>
  <si>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</si>
  <si>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</si>
  <si>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</si>
  <si>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</si>
  <si>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</si>
  <si>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</si>
  <si>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</si>
  <si>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</si>
  <si>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</si>
  <si>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</si>
  <si>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</si>
  <si>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</si>
  <si>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</si>
  <si>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</si>
  <si>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</si>
  <si>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</si>
  <si>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</si>
  <si>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</si>
  <si>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</si>
  <si>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</si>
  <si>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</si>
  <si>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</si>
  <si>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</si>
  <si>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</si>
  <si>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</si>
  <si>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</si>
  <si>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</si>
  <si>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</si>
  <si>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</si>
  <si>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</si>
  <si>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</si>
  <si>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</si>
  <si>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</si>
  <si>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</si>
  <si>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</si>
  <si>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</si>
  <si>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</si>
  <si>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</si>
  <si>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</si>
  <si>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</si>
  <si>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</si>
  <si>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</si>
  <si>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</si>
  <si>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</si>
  <si>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</si>
  <si>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</si>
  <si>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</si>
  <si>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</si>
  <si>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</si>
  <si>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</si>
  <si>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</si>
  <si>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</si>
  <si>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</si>
  <si>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</si>
  <si>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</si>
  <si>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</si>
  <si>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</si>
  <si>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</si>
  <si>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</si>
  <si>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</si>
  <si>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</si>
  <si>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</si>
  <si>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</si>
  <si>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</si>
  <si>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</si>
  <si>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</si>
  <si>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</si>
  <si>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</si>
  <si>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</si>
  <si>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</si>
  <si>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</si>
  <si>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</si>
  <si>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</si>
  <si>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</si>
  <si>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</si>
  <si>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</si>
  <si>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</si>
  <si>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</si>
  <si>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</si>
  <si>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</si>
  <si>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</si>
  <si>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</si>
  <si>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</si>
  <si>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</si>
  <si>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</si>
  <si>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</si>
  <si>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</si>
  <si>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</si>
  <si>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</si>
  <si>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</si>
  <si>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</si>
  <si>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</si>
  <si>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</si>
  <si>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</si>
  <si>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</si>
  <si>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</si>
  <si>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</si>
  <si>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</si>
  <si>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</si>
  <si>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</si>
  <si>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</si>
  <si>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</si>
  <si>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</si>
  <si>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</si>
  <si>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</si>
  <si>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</si>
  <si>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</si>
  <si>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</si>
  <si>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</si>
  <si>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</si>
  <si>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</si>
  <si>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</si>
  <si>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</si>
  <si>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</si>
  <si>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</si>
  <si>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</si>
  <si>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</si>
  <si>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</si>
  <si>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</si>
  <si>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</si>
  <si>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</si>
  <si>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</si>
  <si>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</si>
  <si>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</si>
  <si>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</si>
  <si>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</si>
  <si>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</si>
  <si>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</si>
  <si>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</si>
  <si>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</si>
  <si>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</si>
  <si>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</si>
  <si>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</si>
  <si>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</si>
  <si>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</si>
  <si>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</si>
  <si>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</si>
  <si>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</si>
  <si>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</si>
  <si>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</si>
  <si>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</si>
  <si>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</si>
  <si>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</si>
  <si>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</si>
  <si>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</si>
  <si>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</si>
  <si>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</si>
  <si>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</si>
  <si>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</si>
  <si>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</si>
  <si>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</si>
  <si>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</si>
  <si>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</si>
  <si>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</si>
  <si>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</si>
  <si>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</si>
  <si>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</si>
  <si>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</si>
  <si>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</si>
  <si>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</si>
  <si>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</si>
  <si>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</si>
  <si>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</si>
  <si>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</si>
  <si>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</si>
  <si>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</si>
  <si>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</si>
  <si>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</si>
  <si>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</si>
  <si>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</si>
  <si>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</si>
  <si>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</si>
  <si>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</si>
  <si>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</si>
  <si>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</si>
  <si>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</si>
  <si>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</si>
  <si>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</si>
  <si>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</si>
  <si>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</si>
  <si>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</si>
  <si>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</si>
  <si>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</si>
  <si>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</si>
  <si>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</si>
  <si>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</si>
  <si>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</si>
  <si>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</si>
  <si>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</si>
  <si>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</si>
  <si>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</si>
  <si>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</si>
  <si>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</si>
  <si>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</si>
  <si>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</si>
  <si>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</si>
  <si>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</si>
  <si>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</si>
  <si>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</si>
  <si>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</si>
  <si>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</si>
  <si>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</si>
  <si>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</si>
  <si>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</si>
  <si>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</si>
  <si>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</si>
  <si>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</si>
  <si>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</si>
  <si>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</si>
  <si>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</si>
  <si>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</si>
  <si>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</si>
  <si>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</si>
  <si>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</si>
  <si>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</si>
  <si>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</si>
  <si>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</si>
  <si>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</si>
  <si>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</si>
  <si>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</si>
  <si>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</si>
  <si>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</si>
  <si>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</si>
  <si>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</si>
  <si>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</si>
  <si>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</si>
  <si>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</si>
  <si>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</si>
  <si>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</si>
  <si>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</si>
  <si>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</si>
  <si>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</si>
  <si>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</si>
  <si>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</si>
  <si>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</si>
  <si>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</si>
  <si>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</si>
  <si>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</si>
  <si>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</si>
  <si>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</si>
  <si>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</si>
  <si>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</si>
  <si>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</si>
  <si>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</si>
  <si>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</si>
  <si>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</si>
  <si>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</si>
  <si>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</si>
  <si>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</si>
  <si>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</si>
  <si>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</si>
  <si>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</si>
  <si>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</si>
  <si>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</si>
  <si>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</si>
  <si>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</si>
  <si>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</si>
  <si>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</si>
  <si>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</si>
  <si>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</si>
  <si>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</si>
  <si>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</si>
  <si>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</si>
  <si>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</si>
  <si>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</si>
  <si>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</si>
  <si>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</si>
  <si>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</si>
  <si>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</si>
  <si>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</si>
  <si>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</si>
  <si>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</si>
  <si>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</si>
  <si>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</si>
  <si>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</si>
  <si>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</si>
  <si>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</si>
  <si>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</si>
  <si>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</si>
  <si>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</si>
  <si>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</si>
  <si>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</si>
  <si>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</si>
  <si>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</si>
  <si>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</si>
  <si>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</si>
  <si>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</si>
  <si>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</si>
  <si>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</si>
  <si>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</si>
  <si>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</si>
  <si>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</si>
  <si>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</si>
  <si>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</si>
  <si>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</si>
  <si>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</si>
  <si>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</si>
  <si>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</si>
  <si>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</si>
  <si>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</si>
  <si>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</si>
  <si>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</si>
  <si>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</si>
  <si>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</si>
  <si>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</si>
  <si>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</si>
  <si>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</si>
  <si>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</si>
  <si>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</si>
  <si>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</si>
  <si>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</si>
  <si>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</si>
  <si>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</si>
  <si>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</si>
  <si>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</si>
  <si>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</si>
  <si>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</si>
  <si>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</si>
  <si>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</si>
  <si>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</si>
  <si>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</si>
  <si>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</si>
  <si>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</si>
  <si>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</si>
  <si>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</si>
  <si>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</si>
  <si>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</si>
  <si>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</si>
  <si>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</si>
  <si>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</si>
  <si>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</si>
  <si>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</si>
  <si>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</si>
  <si>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</si>
  <si>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</si>
  <si>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</si>
  <si>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</si>
  <si>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</si>
  <si>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</si>
  <si>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</si>
  <si>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</si>
  <si>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</si>
  <si>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</si>
  <si>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</si>
  <si>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</si>
  <si>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</si>
  <si>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</si>
  <si>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</si>
  <si>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</si>
  <si>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</si>
  <si>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</si>
  <si>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</si>
  <si>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</si>
  <si>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</si>
  <si>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</si>
  <si>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</si>
  <si>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</si>
  <si>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</si>
  <si>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</si>
  <si>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</si>
  <si>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</si>
  <si>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</si>
  <si>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</si>
  <si>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</si>
  <si>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</si>
  <si>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</si>
  <si>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</si>
  <si>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</si>
  <si>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</si>
  <si>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</si>
  <si>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</si>
  <si>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</si>
  <si>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</si>
  <si>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</si>
  <si>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</si>
  <si>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</si>
  <si>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</si>
  <si>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</si>
  <si>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</si>
  <si>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</si>
  <si>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</si>
  <si>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</si>
  <si>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</si>
  <si>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</si>
  <si>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</si>
  <si>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</si>
  <si>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</si>
  <si>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</si>
  <si>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</si>
  <si>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</si>
  <si>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</si>
  <si>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</si>
  <si>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</si>
  <si>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</si>
  <si>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</si>
  <si>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</si>
  <si>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</si>
  <si>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</si>
  <si>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</si>
  <si>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</si>
  <si>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</si>
  <si>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</si>
  <si>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</si>
  <si>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</si>
  <si>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</si>
  <si>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</si>
  <si>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</si>
  <si>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</si>
  <si>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</si>
  <si>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</si>
  <si>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</si>
  <si>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</si>
  <si>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</si>
  <si>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</si>
  <si>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</si>
  <si>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</si>
  <si>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</si>
  <si>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</si>
  <si>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</si>
  <si>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</si>
  <si>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</si>
  <si>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</si>
  <si>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</si>
  <si>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</si>
  <si>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</si>
  <si>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</si>
  <si>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</si>
  <si>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</si>
  <si>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</si>
  <si>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</si>
  <si>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</si>
  <si>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</si>
  <si>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</si>
  <si>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</si>
  <si>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</si>
  <si>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</si>
  <si>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</si>
  <si>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</si>
  <si>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</si>
  <si>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</si>
  <si>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</si>
  <si>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</si>
  <si>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</si>
  <si>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</si>
  <si>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</si>
  <si>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</si>
  <si>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</si>
  <si>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</si>
  <si>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</si>
  <si>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</si>
  <si>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</si>
  <si>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</si>
  <si>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</si>
  <si>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</si>
  <si>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</si>
  <si>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</si>
  <si>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</si>
  <si>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</si>
  <si>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</si>
  <si>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</si>
  <si>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</si>
  <si>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</si>
  <si>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</si>
  <si>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</si>
  <si>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</si>
  <si>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</si>
  <si>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</si>
  <si>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</si>
  <si>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</si>
  <si>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</si>
  <si>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</si>
  <si>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</si>
  <si>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</si>
  <si>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</si>
  <si>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</si>
  <si>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</si>
  <si>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</si>
  <si>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</si>
  <si>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</si>
  <si>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</si>
  <si>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</si>
  <si>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</si>
  <si>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</si>
  <si>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</si>
  <si>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</si>
  <si>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</si>
  <si>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</si>
  <si>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</si>
  <si>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</si>
  <si>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</si>
  <si>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</si>
  <si>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</si>
  <si>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</si>
  <si>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</si>
  <si>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</si>
  <si>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</si>
  <si>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</si>
  <si>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</si>
  <si>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</si>
  <si>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</si>
  <si>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</si>
  <si>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</si>
  <si>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</si>
  <si>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</si>
  <si>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</si>
  <si>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</si>
  <si>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</si>
  <si>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</si>
  <si>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</si>
  <si>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</si>
  <si>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</si>
  <si>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</si>
  <si>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</si>
  <si>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</si>
  <si>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</si>
  <si>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</si>
  <si>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</si>
  <si>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</si>
  <si>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</si>
  <si>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</si>
  <si>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</si>
  <si>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</si>
  <si>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</si>
  <si>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</si>
  <si>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</si>
  <si>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</si>
  <si>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</si>
  <si>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</si>
  <si>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</si>
  <si>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</si>
  <si>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</si>
  <si>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</si>
  <si>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</si>
  <si>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</si>
  <si>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</si>
  <si>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</si>
  <si>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</si>
  <si>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</si>
  <si>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</si>
  <si>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</si>
  <si>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</si>
  <si>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</si>
  <si>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</si>
  <si>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</si>
  <si>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</si>
  <si>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</si>
  <si>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</si>
  <si>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</si>
  <si>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</si>
  <si>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</si>
  <si>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</si>
  <si>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</si>
  <si>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</si>
  <si>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</si>
  <si>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</si>
  <si>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</si>
  <si>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</si>
  <si>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</si>
  <si>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</si>
  <si>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</si>
  <si>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</si>
  <si>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</si>
  <si>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</si>
  <si>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</si>
  <si>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</si>
  <si>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</si>
  <si>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</si>
  <si>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</si>
  <si>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</si>
  <si>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</si>
  <si>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</si>
  <si>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</si>
  <si>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</si>
  <si>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</si>
  <si>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</si>
  <si>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</si>
  <si>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</si>
  <si>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</si>
  <si>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</si>
  <si>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</si>
  <si>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</si>
  <si>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</si>
  <si>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</si>
  <si>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</si>
  <si>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</si>
  <si>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</si>
  <si>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</si>
  <si>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</si>
  <si>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</si>
  <si>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</si>
  <si>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</si>
  <si>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</si>
  <si>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</si>
  <si>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</si>
  <si>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</si>
  <si>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</si>
  <si>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</si>
  <si>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</si>
  <si>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</si>
  <si>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</si>
  <si>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</si>
  <si>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</si>
  <si>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</si>
  <si>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</si>
  <si>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</si>
  <si>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</si>
  <si>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</si>
  <si>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</si>
  <si>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</si>
  <si>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</si>
  <si>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</si>
  <si>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</si>
  <si>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</si>
  <si>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</si>
  <si>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</si>
  <si>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</si>
  <si>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</si>
  <si>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</si>
  <si>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</si>
  <si>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</si>
  <si>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</si>
  <si>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</si>
  <si>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</si>
  <si>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</si>
  <si>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</si>
  <si>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</si>
  <si>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</si>
  <si>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</si>
  <si>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</si>
  <si>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</si>
  <si>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</si>
  <si>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</si>
  <si>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</si>
  <si>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</si>
  <si>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</si>
  <si>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</si>
  <si>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</si>
  <si>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</si>
  <si>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</si>
  <si>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</si>
  <si>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</si>
  <si>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</si>
  <si>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</si>
  <si>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</si>
  <si>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</si>
  <si>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</si>
  <si>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</si>
  <si>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</si>
  <si>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</si>
  <si>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</si>
  <si>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</si>
  <si>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</si>
  <si>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</si>
  <si>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</si>
  <si>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</si>
  <si>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</si>
  <si>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</si>
  <si>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</si>
  <si>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</si>
  <si>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</si>
  <si>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</si>
  <si>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</si>
  <si>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</si>
  <si>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</si>
  <si>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</si>
  <si>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</si>
  <si>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</si>
  <si>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</si>
  <si>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</si>
  <si>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</si>
  <si>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</si>
  <si>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</si>
  <si>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</si>
  <si>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</si>
  <si>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</si>
  <si>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</si>
  <si>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</si>
  <si>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</si>
  <si>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</si>
  <si>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</si>
  <si>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</si>
  <si>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</si>
  <si>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</si>
  <si>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</si>
  <si>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</si>
  <si>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</si>
  <si>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</si>
  <si>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</si>
  <si>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</si>
  <si>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</si>
  <si>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</si>
  <si>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</si>
  <si>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</si>
  <si>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</si>
  <si>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</si>
  <si>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</si>
  <si>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</si>
  <si>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</si>
  <si>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</si>
  <si>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</si>
  <si>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</si>
  <si>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</si>
  <si>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</si>
  <si>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</si>
  <si>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</si>
  <si>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</si>
  <si>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</si>
  <si>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</si>
  <si>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</si>
  <si>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</si>
  <si>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</si>
  <si>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</si>
  <si>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</si>
  <si>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</si>
  <si>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</si>
  <si>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</si>
  <si>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</si>
  <si>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</si>
  <si>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</si>
  <si>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</si>
  <si>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</si>
  <si>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</si>
  <si>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</si>
  <si>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</si>
  <si>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</si>
  <si>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</si>
  <si>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</si>
  <si>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</si>
  <si>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</si>
  <si>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</si>
  <si>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</si>
  <si>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</si>
  <si>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</si>
  <si>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</si>
  <si>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</si>
  <si>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</si>
  <si>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</si>
  <si>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</si>
  <si>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</si>
  <si>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</si>
  <si>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</si>
  <si>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</si>
  <si>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</si>
  <si>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</si>
  <si>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</si>
  <si>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</si>
  <si>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</si>
  <si>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</si>
  <si>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</si>
  <si>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</si>
  <si>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</si>
  <si>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</si>
  <si>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</si>
  <si>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</si>
  <si>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</si>
  <si>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</si>
  <si>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</si>
  <si>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</si>
  <si>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</si>
  <si>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</si>
  <si>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</si>
  <si>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</si>
  <si>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</si>
  <si>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</si>
  <si>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</si>
  <si>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</si>
  <si>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</si>
  <si>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</si>
  <si>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</si>
  <si>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</si>
  <si>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</si>
  <si>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</si>
  <si>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</si>
  <si>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</si>
  <si>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</si>
  <si>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</si>
  <si>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</si>
  <si>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</si>
  <si>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</si>
  <si>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</si>
  <si>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</si>
  <si>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</si>
  <si>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</si>
  <si>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</si>
  <si>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</si>
  <si>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</si>
  <si>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</si>
  <si>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</si>
  <si>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</si>
  <si>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</si>
  <si>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</si>
  <si>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</si>
  <si>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</si>
  <si>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</si>
  <si>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</si>
  <si>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</si>
  <si>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</si>
  <si>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</si>
  <si>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</si>
  <si>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</si>
  <si>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</si>
  <si>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</si>
  <si>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</si>
  <si>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</si>
  <si>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</si>
  <si>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</si>
  <si>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</si>
  <si>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</si>
  <si>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</si>
  <si>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</si>
  <si>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</si>
  <si>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</si>
  <si>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</si>
  <si>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</si>
  <si>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</si>
  <si>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</si>
  <si>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</si>
  <si>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</si>
  <si>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</si>
  <si>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</si>
  <si>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</si>
  <si>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</si>
  <si>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</si>
  <si>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</si>
  <si>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</si>
  <si>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</si>
  <si>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</si>
  <si>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</si>
  <si>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</si>
  <si>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</si>
  <si>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</si>
  <si>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</si>
  <si>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</si>
  <si>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</si>
  <si>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</si>
  <si>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</si>
  <si>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</si>
  <si>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</si>
  <si>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</si>
  <si>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</si>
  <si>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</si>
  <si>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</si>
  <si>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</si>
  <si>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</si>
  <si>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</si>
  <si>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</si>
  <si>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</si>
  <si>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</si>
  <si>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</si>
  <si>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</si>
  <si>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</si>
  <si>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</si>
  <si>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</si>
  <si>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</si>
  <si>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</si>
  <si>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</si>
  <si>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</si>
  <si>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</si>
  <si>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</si>
  <si>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</si>
  <si>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</si>
  <si>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</si>
  <si>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</si>
  <si>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</si>
  <si>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</si>
  <si>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</si>
  <si>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</si>
  <si>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</si>
  <si>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</si>
  <si>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</si>
  <si>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</si>
  <si>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</si>
  <si>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</si>
  <si>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</si>
  <si>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</si>
  <si>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</si>
  <si>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</si>
  <si>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</si>
  <si>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</si>
  <si>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</si>
  <si>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</si>
  <si>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</si>
  <si>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</si>
  <si>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</si>
  <si>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</si>
  <si>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</si>
  <si>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</si>
  <si>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</si>
  <si>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</si>
  <si>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</si>
  <si>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</si>
  <si>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</si>
  <si>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</si>
  <si>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</si>
  <si>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</si>
  <si>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</si>
  <si>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</si>
  <si>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</si>
  <si>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</si>
  <si>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</si>
  <si>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</si>
  <si>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</si>
  <si>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</si>
  <si>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</si>
  <si>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</si>
  <si>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</si>
  <si>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</si>
  <si>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</si>
  <si>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</si>
  <si>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</si>
  <si>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</si>
  <si>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</si>
  <si>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</si>
  <si>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</si>
  <si>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</si>
  <si>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</si>
  <si>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</si>
  <si>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</si>
  <si>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</si>
  <si>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</si>
  <si>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</si>
  <si>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</si>
  <si>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</si>
  <si>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</si>
  <si>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</si>
  <si>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</si>
  <si>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</si>
  <si>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</si>
  <si>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</si>
  <si>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</si>
  <si>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</si>
  <si>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</si>
  <si>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</si>
  <si>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</si>
  <si>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</si>
  <si>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</si>
  <si>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</si>
  <si>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</si>
  <si>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</si>
  <si>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</si>
  <si>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</si>
  <si>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</si>
  <si>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</si>
  <si>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</si>
  <si>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</si>
  <si>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</si>
  <si>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</si>
  <si>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</si>
  <si>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</si>
  <si>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</si>
  <si>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</si>
  <si>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</si>
  <si>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</si>
  <si>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</si>
  <si>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</si>
  <si>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</si>
  <si>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</si>
  <si>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</si>
  <si>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</si>
  <si>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</si>
  <si>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</si>
  <si>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</si>
  <si>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</si>
  <si>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</si>
  <si>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</si>
  <si>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</si>
  <si>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</si>
  <si>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</si>
  <si>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</si>
  <si>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</si>
  <si>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</si>
  <si>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</si>
  <si>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</si>
  <si>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</si>
  <si>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</si>
  <si>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</si>
  <si>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</si>
  <si>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</si>
  <si>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</si>
  <si>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</si>
  <si>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</si>
  <si>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</si>
  <si>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</si>
  <si>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</si>
  <si>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</si>
  <si>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</si>
  <si>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</si>
  <si>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</si>
  <si>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</si>
  <si>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</si>
  <si>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</si>
  <si>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</si>
  <si>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</si>
  <si>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</si>
  <si>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</si>
  <si>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</si>
  <si>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</si>
  <si>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</si>
  <si>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</si>
  <si>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</si>
  <si>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</si>
  <si>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</si>
  <si>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</si>
  <si>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</si>
  <si>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</si>
  <si>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</si>
  <si>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</si>
  <si>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</si>
  <si>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</si>
  <si>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</si>
  <si>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</si>
  <si>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</si>
  <si>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</si>
  <si>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</si>
  <si>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</si>
  <si>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</si>
  <si>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</si>
  <si>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</si>
  <si>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</si>
  <si>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</si>
  <si>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</si>
  <si>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</si>
  <si>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</si>
  <si>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</si>
  <si>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</si>
  <si>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</si>
  <si>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</si>
  <si>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</si>
  <si>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</si>
  <si>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</si>
  <si>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</si>
  <si>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</si>
  <si>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</si>
  <si>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</si>
  <si>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</si>
  <si>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</si>
  <si>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</si>
  <si>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</si>
  <si>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</si>
  <si>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</si>
  <si>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</si>
  <si>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</si>
  <si>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</si>
  <si>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</si>
  <si>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</si>
  <si>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</si>
  <si>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</si>
  <si>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</si>
  <si>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</si>
  <si>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</si>
  <si>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</si>
  <si>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</si>
  <si>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</si>
  <si>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</si>
  <si>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</si>
  <si>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</si>
  <si>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</si>
  <si>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</si>
  <si>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</si>
  <si>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</si>
  <si>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</si>
  <si>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</si>
  <si>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</si>
  <si>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</si>
  <si>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</si>
  <si>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</si>
  <si>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</si>
  <si>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</si>
  <si>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</si>
  <si>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</si>
  <si>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</si>
  <si>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</si>
  <si>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</si>
  <si>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</si>
  <si>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</si>
  <si>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</si>
  <si>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</si>
  <si>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</si>
  <si>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</si>
  <si>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</si>
  <si>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</si>
  <si>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</si>
  <si>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</si>
  <si>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</si>
  <si>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</si>
  <si>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</si>
  <si>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</si>
  <si>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</si>
  <si>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</si>
  <si>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</si>
  <si>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</si>
  <si>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</si>
  <si>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</si>
  <si>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</si>
  <si>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</si>
  <si>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</si>
  <si>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</si>
  <si>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</si>
  <si>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</si>
  <si>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</si>
  <si>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</si>
  <si>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</si>
  <si>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</si>
  <si>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</si>
  <si>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</si>
  <si>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</si>
  <si>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</si>
  <si>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</si>
  <si>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</si>
  <si>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</si>
  <si>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</si>
  <si>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</si>
  <si>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</si>
  <si>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</si>
  <si>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</si>
  <si>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</si>
  <si>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</si>
  <si>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</si>
  <si>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</si>
  <si>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</si>
  <si>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</si>
  <si>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</si>
  <si>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</si>
  <si>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</si>
  <si>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</si>
  <si>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</si>
  <si>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</si>
  <si>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</si>
  <si>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</si>
  <si>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</si>
  <si>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</si>
  <si>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</si>
  <si>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</si>
  <si>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</si>
  <si>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</si>
  <si>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</si>
  <si>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</si>
  <si>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</si>
  <si>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</si>
  <si>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</si>
  <si>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</si>
  <si>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</si>
  <si>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</si>
  <si>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</si>
  <si>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</si>
  <si>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</si>
  <si>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</si>
  <si>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</si>
  <si>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</si>
  <si>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</si>
  <si>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</si>
  <si>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</si>
  <si>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</si>
  <si>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</si>
  <si>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</si>
  <si>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</si>
  <si>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</si>
  <si>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</si>
  <si>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</si>
  <si>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</si>
  <si>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</si>
  <si>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</si>
  <si>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</si>
  <si>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</si>
  <si>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</si>
  <si>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</si>
  <si>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</si>
  <si>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</si>
  <si>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</si>
  <si>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</si>
  <si>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</si>
  <si>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</si>
  <si>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</si>
  <si>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</si>
  <si>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</si>
  <si>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</si>
  <si>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</si>
  <si>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</si>
  <si>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</si>
  <si>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</si>
  <si>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</si>
  <si>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</si>
  <si>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</si>
  <si>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</si>
  <si>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</si>
  <si>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</si>
  <si>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</si>
  <si>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</si>
  <si>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</si>
  <si>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</si>
  <si>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</si>
  <si>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</si>
  <si>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</si>
  <si>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</si>
  <si>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</si>
  <si>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</si>
  <si>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</si>
  <si>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</si>
  <si>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</si>
  <si>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</si>
  <si>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</si>
  <si>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</si>
  <si>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</si>
  <si>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</si>
  <si>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</si>
  <si>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</si>
  <si>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</si>
  <si>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</si>
  <si>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</si>
  <si>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</si>
  <si>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</si>
  <si>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</si>
  <si>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</si>
  <si>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</si>
  <si>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</si>
  <si>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</si>
  <si>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</si>
  <si>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</si>
  <si>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</si>
  <si>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</si>
  <si>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</si>
  <si>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</si>
  <si>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</si>
  <si>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</si>
  <si>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</si>
  <si>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</si>
  <si>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</si>
  <si>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</si>
  <si>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</si>
  <si>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</si>
  <si>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</si>
  <si>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</si>
  <si>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</si>
  <si>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</si>
  <si>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</si>
  <si>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</si>
  <si>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</si>
  <si>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</si>
  <si>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</si>
  <si>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</si>
  <si>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</si>
  <si>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</si>
  <si>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</si>
  <si>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</si>
  <si>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</si>
  <si>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</si>
  <si>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</si>
  <si>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</si>
  <si>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</si>
  <si>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</si>
  <si>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</si>
  <si>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</si>
  <si>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</si>
  <si>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</si>
  <si>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</si>
  <si>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</si>
  <si>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</si>
  <si>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</si>
  <si>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</si>
  <si>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</si>
  <si>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</si>
  <si>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</si>
  <si>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</si>
  <si>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</si>
  <si>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</si>
  <si>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</si>
  <si>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</si>
  <si>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</si>
  <si>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</si>
  <si>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</si>
  <si>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</si>
  <si>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</si>
  <si>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</si>
  <si>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</si>
  <si>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</si>
  <si>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</si>
  <si>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</si>
  <si>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</si>
  <si>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</si>
  <si>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</si>
  <si>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</si>
  <si>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</si>
  <si>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</si>
  <si>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</si>
  <si>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</si>
  <si>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</si>
  <si>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</si>
  <si>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</si>
  <si>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</si>
  <si>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</si>
  <si>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</si>
  <si>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</si>
  <si>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</si>
  <si>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</si>
  <si>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</si>
  <si>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</si>
  <si>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</si>
  <si>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</si>
  <si>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</si>
  <si>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</si>
  <si>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</si>
  <si>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</si>
  <si>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</si>
  <si>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</si>
  <si>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</si>
  <si>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</si>
  <si>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</si>
  <si>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</si>
  <si>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</si>
  <si>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</si>
  <si>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</si>
  <si>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</si>
  <si>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</si>
  <si>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</si>
  <si>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</si>
  <si>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</si>
  <si>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</si>
  <si>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</si>
  <si>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</si>
  <si>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</si>
  <si>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</si>
  <si>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</si>
  <si>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</si>
  <si>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</si>
  <si>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</si>
  <si>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</si>
  <si>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</si>
  <si>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</si>
  <si>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</si>
  <si>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</si>
  <si>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</si>
  <si>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</si>
  <si>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</si>
  <si>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</si>
  <si>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</si>
  <si>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</si>
  <si>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</si>
  <si>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</si>
  <si>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</si>
  <si>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</si>
  <si>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</si>
  <si>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</si>
  <si>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</si>
  <si>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</si>
  <si>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</si>
  <si>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</si>
  <si>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</si>
  <si>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</si>
  <si>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</si>
  <si>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</si>
  <si>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</si>
  <si>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</si>
  <si>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</si>
  <si>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</si>
  <si>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</si>
  <si>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</si>
  <si>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</si>
  <si>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</si>
  <si>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</si>
  <si>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</si>
  <si>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</si>
  <si>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</si>
  <si>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</si>
  <si>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</si>
  <si>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</si>
  <si>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</si>
  <si>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</si>
  <si>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</si>
  <si>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</si>
  <si>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</si>
  <si>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</si>
  <si>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</si>
  <si>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</si>
  <si>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</si>
  <si>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</si>
  <si>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</si>
  <si>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</si>
  <si>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</si>
  <si>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</si>
  <si>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</si>
  <si>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</si>
  <si>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</si>
  <si>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</si>
  <si>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</si>
  <si>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</si>
  <si>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</si>
  <si>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</si>
  <si>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</si>
  <si>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</si>
  <si>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</si>
  <si>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</si>
  <si>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</si>
  <si>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</si>
  <si>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</si>
  <si>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</si>
  <si>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</si>
  <si>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</si>
  <si>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</si>
  <si>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</si>
  <si>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</si>
  <si>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</si>
  <si>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</si>
  <si>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</si>
  <si>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</si>
  <si>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</si>
  <si>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</si>
  <si>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</si>
  <si>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</si>
  <si>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</si>
  <si>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</si>
  <si>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</si>
  <si>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</si>
  <si>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</si>
  <si>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</si>
  <si>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</si>
  <si>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</si>
  <si>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</si>
  <si>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</si>
  <si>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</si>
  <si>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</si>
  <si>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</si>
  <si>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</si>
  <si>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</si>
  <si>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</si>
  <si>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</si>
  <si>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</si>
  <si>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</si>
  <si>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</si>
  <si>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</si>
  <si>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</si>
  <si>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</si>
  <si>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</si>
  <si>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</si>
  <si>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</si>
  <si>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</si>
  <si>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</si>
  <si>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</si>
  <si>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</si>
  <si>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</si>
  <si>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</si>
  <si>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</si>
  <si>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</si>
  <si>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</si>
  <si>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</si>
  <si>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</si>
  <si>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</si>
  <si>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</si>
  <si>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</si>
  <si>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</si>
  <si>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</si>
  <si>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</si>
  <si>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</si>
  <si>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</si>
  <si>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</si>
  <si>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</si>
  <si>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</si>
  <si>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</si>
  <si>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</si>
  <si>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</si>
  <si>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</si>
  <si>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</si>
  <si>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</si>
  <si>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</si>
  <si>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</si>
  <si>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</si>
  <si>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</si>
  <si>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</si>
  <si>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</si>
  <si>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</si>
  <si>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</si>
  <si>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</si>
  <si>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</si>
  <si>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</si>
  <si>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</si>
  <si>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</si>
  <si>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</si>
  <si>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</si>
  <si>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</si>
  <si>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</si>
  <si>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</si>
  <si>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</si>
  <si>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</si>
  <si>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</si>
  <si>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</si>
  <si>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</si>
  <si>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</si>
  <si>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</si>
  <si>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</si>
  <si>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</si>
  <si>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</si>
  <si>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</si>
  <si>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</si>
  <si>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</si>
  <si>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</si>
  <si>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</si>
  <si>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</si>
  <si>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</si>
  <si>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</si>
  <si>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</si>
  <si>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</si>
  <si>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</si>
  <si>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</si>
  <si>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</si>
  <si>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</si>
  <si>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</si>
  <si>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</si>
  <si>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</si>
  <si>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</si>
  <si>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</si>
  <si>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</si>
  <si>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</si>
  <si>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</si>
  <si>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</si>
  <si>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</si>
  <si>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</si>
  <si>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</si>
  <si>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</si>
  <si>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</si>
  <si>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</si>
  <si>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</si>
  <si>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</si>
  <si>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</si>
  <si>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</si>
  <si>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</si>
  <si>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</si>
  <si>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</si>
  <si>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</si>
  <si>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</si>
  <si>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</si>
  <si>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</si>
  <si>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</si>
  <si>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</si>
  <si>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</si>
  <si>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</si>
  <si>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</si>
  <si>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</si>
  <si>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</si>
  <si>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</si>
  <si>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</si>
  <si>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</si>
  <si>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</si>
  <si>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</si>
  <si>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</si>
  <si>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</si>
  <si>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</si>
  <si>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</si>
  <si>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</si>
  <si>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</si>
  <si>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</si>
  <si>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</si>
  <si>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</si>
  <si>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</si>
  <si>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</si>
  <si>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</si>
  <si>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</si>
  <si>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</si>
  <si>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</si>
  <si>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</si>
  <si>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</si>
  <si>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</si>
  <si>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</si>
  <si>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</si>
  <si>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</si>
  <si>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</si>
  <si>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</si>
  <si>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</si>
  <si>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</si>
  <si>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</si>
  <si>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</si>
  <si>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</si>
  <si>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</si>
  <si>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</si>
  <si>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</si>
  <si>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</si>
  <si>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</si>
  <si>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</si>
  <si>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</si>
  <si>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</si>
  <si>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</si>
  <si>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</si>
  <si>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</si>
  <si>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</si>
  <si>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</si>
  <si>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</si>
  <si>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</si>
  <si>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</si>
  <si>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</si>
  <si>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</si>
  <si>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</si>
  <si>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</si>
  <si>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</si>
  <si>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</si>
  <si>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</si>
  <si>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</si>
  <si>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</si>
  <si>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</si>
  <si>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</si>
  <si>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</si>
  <si>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</si>
  <si>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</si>
  <si>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</si>
  <si>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</si>
  <si>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</si>
  <si>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</si>
  <si>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</si>
  <si>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</si>
  <si>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</si>
  <si>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</si>
  <si>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</si>
  <si>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</si>
  <si>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</si>
  <si>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</si>
  <si>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</si>
  <si>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</si>
  <si>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</si>
  <si>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</si>
  <si>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</si>
  <si>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</si>
  <si>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</si>
  <si>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</si>
  <si>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</si>
  <si>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</si>
  <si>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</si>
  <si>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</si>
  <si>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</si>
  <si>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</si>
  <si>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</si>
  <si>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</si>
  <si>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</si>
  <si>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</si>
  <si>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</si>
  <si>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</si>
  <si>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</si>
  <si>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</si>
  <si>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</si>
  <si>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</si>
  <si>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</si>
  <si>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</si>
  <si>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</si>
  <si>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</si>
  <si>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</si>
  <si>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</si>
  <si>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</si>
  <si>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</si>
  <si>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</si>
  <si>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</si>
  <si>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</si>
  <si>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</si>
  <si>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</si>
  <si>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</si>
  <si>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</si>
  <si>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</si>
  <si>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</si>
  <si>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</si>
  <si>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</si>
  <si>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</si>
  <si>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</si>
  <si>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</si>
  <si>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</si>
  <si>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</si>
  <si>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</si>
  <si>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</si>
  <si>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</si>
  <si>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</si>
  <si>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</si>
  <si>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</si>
  <si>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</si>
  <si>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</si>
  <si>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</si>
  <si>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</si>
  <si>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</si>
  <si>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</si>
  <si>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</si>
  <si>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</si>
  <si>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</si>
  <si>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</si>
  <si>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</si>
  <si>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</si>
  <si>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</si>
  <si>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</si>
  <si>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</si>
  <si>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</si>
  <si>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</si>
  <si>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</si>
  <si>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</si>
  <si>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</si>
  <si>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</si>
  <si>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</si>
  <si>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</si>
  <si>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</si>
  <si>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</si>
  <si>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</si>
  <si>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</si>
  <si>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</si>
  <si>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</si>
  <si>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</si>
  <si>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</si>
  <si>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</si>
  <si>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</si>
  <si>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</si>
  <si>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</si>
  <si>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</si>
  <si>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</si>
  <si>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</si>
  <si>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</si>
  <si>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</si>
  <si>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</si>
  <si>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</si>
  <si>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</si>
  <si>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</si>
  <si>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</si>
  <si>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</si>
  <si>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</si>
  <si>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</si>
  <si>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</si>
  <si>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</si>
  <si>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</si>
  <si>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</si>
  <si>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</si>
  <si>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</si>
  <si>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</si>
  <si>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</si>
  <si>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</si>
  <si>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</si>
  <si>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</si>
  <si>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</si>
  <si>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</si>
  <si>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</si>
  <si>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</si>
  <si>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</si>
  <si>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</si>
  <si>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</si>
  <si>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</si>
  <si>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</si>
  <si>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</si>
  <si>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</si>
  <si>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</si>
  <si>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</si>
  <si>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</si>
  <si>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</si>
  <si>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</si>
  <si>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</si>
  <si>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</si>
  <si>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</si>
  <si>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</si>
  <si>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</si>
  <si>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</si>
  <si>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</si>
  <si>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</si>
  <si>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</si>
  <si>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</si>
  <si>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</si>
  <si>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</si>
  <si>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</si>
  <si>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</si>
  <si>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</si>
  <si>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</si>
  <si>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</si>
  <si>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</si>
  <si>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</si>
  <si>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</si>
  <si>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</si>
  <si>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</si>
  <si>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</si>
  <si>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</si>
  <si>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</si>
  <si>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</si>
  <si>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</si>
  <si>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</si>
  <si>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</si>
  <si>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</si>
  <si>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</si>
  <si>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</si>
  <si>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</si>
  <si>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</si>
  <si>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</si>
  <si>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</si>
  <si>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</si>
  <si>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</si>
  <si>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</si>
  <si>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</si>
  <si>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</si>
  <si>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</si>
  <si>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</si>
  <si>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</si>
  <si>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</si>
  <si>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</si>
  <si>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</si>
  <si>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</si>
  <si>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</si>
  <si>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</si>
  <si>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</si>
  <si>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</si>
  <si>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</si>
  <si>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</si>
  <si>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</si>
  <si>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</si>
  <si>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</si>
  <si>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</si>
  <si>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</si>
  <si>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</si>
  <si>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</si>
  <si>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</si>
  <si>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</si>
  <si>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</si>
  <si>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</si>
  <si>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</si>
  <si>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</si>
  <si>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</si>
  <si>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</si>
  <si>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</si>
  <si>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</si>
  <si>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</si>
  <si>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</si>
  <si>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</si>
  <si>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</si>
  <si>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</si>
  <si>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</si>
  <si>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</si>
  <si>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</si>
  <si>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</si>
  <si>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</si>
  <si>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</si>
  <si>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</si>
  <si>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</si>
  <si>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</si>
  <si>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</si>
  <si>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</si>
  <si>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</si>
  <si>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</si>
  <si>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</si>
  <si>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</si>
  <si>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</si>
  <si>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</si>
  <si>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</si>
  <si>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</si>
  <si>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</si>
  <si>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</si>
  <si>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</si>
  <si>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</si>
  <si>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</si>
  <si>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</si>
  <si>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</si>
  <si>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</si>
  <si>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</si>
  <si>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</si>
  <si>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</si>
  <si>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</si>
  <si>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</si>
  <si>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</si>
  <si>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</si>
  <si>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</si>
  <si>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</si>
  <si>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</si>
  <si>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</si>
  <si>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</si>
  <si>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</si>
  <si>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</si>
  <si>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</si>
  <si>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</si>
  <si>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</si>
  <si>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</si>
  <si>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</si>
  <si>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</si>
  <si>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</si>
  <si>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</si>
  <si>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</si>
  <si>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</si>
  <si>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</si>
  <si>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</si>
  <si>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</si>
  <si>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</si>
  <si>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</si>
  <si>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</si>
  <si>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</si>
  <si>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</si>
  <si>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</si>
  <si>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</si>
  <si>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</si>
  <si>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</si>
  <si>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</si>
  <si>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</si>
  <si>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</si>
  <si>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</si>
  <si>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</si>
  <si>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</si>
  <si>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</si>
  <si>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</si>
  <si>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</si>
  <si>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</si>
  <si>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</si>
  <si>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</si>
  <si>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</si>
  <si>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</si>
  <si>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</si>
  <si>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</si>
  <si>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</si>
  <si>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</si>
  <si>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</si>
  <si>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</si>
  <si>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</si>
  <si>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</si>
  <si>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</si>
  <si>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</si>
  <si>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</si>
  <si>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</si>
  <si>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</si>
  <si>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</si>
  <si>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</si>
  <si>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</si>
  <si>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</si>
  <si>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</si>
  <si>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</si>
  <si>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</si>
  <si>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</si>
  <si>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</si>
  <si>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</si>
  <si>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</si>
  <si>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</si>
  <si>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</si>
  <si>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</si>
  <si>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</si>
  <si>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</si>
  <si>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</si>
  <si>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</si>
  <si>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</si>
  <si>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</si>
  <si>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</si>
  <si>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</si>
  <si>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</si>
  <si>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</si>
  <si>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</si>
  <si>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</si>
  <si>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</si>
  <si>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</si>
  <si>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</si>
  <si>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</si>
  <si>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</si>
  <si>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</si>
  <si>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</si>
  <si>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</si>
  <si>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</si>
  <si>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</si>
  <si>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</si>
  <si>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</si>
  <si>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</si>
  <si>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</si>
  <si>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</si>
  <si>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</si>
  <si>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</si>
  <si>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</si>
  <si>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</si>
  <si>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</si>
  <si>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</si>
  <si>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</si>
  <si>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</si>
  <si>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</si>
  <si>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</si>
  <si>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</si>
  <si>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</si>
  <si>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</si>
  <si>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</si>
  <si>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</si>
  <si>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</si>
  <si>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</si>
  <si>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</si>
  <si>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</si>
  <si>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</si>
  <si>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</si>
  <si>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</si>
  <si>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</si>
  <si>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</si>
  <si>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</si>
  <si>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</si>
  <si>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</si>
  <si>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</si>
  <si>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</si>
  <si>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</si>
  <si>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</si>
  <si>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</si>
  <si>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</si>
  <si>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</si>
  <si>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</si>
  <si>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</si>
  <si>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</si>
  <si>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</si>
  <si>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</si>
  <si>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</si>
  <si>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</si>
  <si>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</si>
  <si>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</si>
  <si>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</si>
  <si>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</si>
  <si>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</si>
  <si>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</si>
  <si>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</si>
  <si>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</si>
  <si>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</si>
  <si>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</si>
  <si>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</si>
  <si>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</si>
  <si>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</si>
  <si>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</si>
  <si>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</si>
  <si>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</si>
  <si>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</si>
  <si>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</si>
  <si>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</si>
  <si>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</si>
  <si>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</si>
  <si>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</si>
  <si>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</si>
  <si>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</si>
  <si>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</si>
  <si>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</si>
  <si>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</si>
  <si>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</si>
  <si>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</si>
  <si>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</si>
  <si>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</si>
  <si>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</si>
  <si>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</si>
  <si>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</si>
  <si>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</si>
  <si>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</si>
  <si>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</si>
  <si>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</si>
  <si>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</si>
  <si>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</si>
  <si>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</si>
  <si>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</si>
  <si>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</si>
  <si>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</si>
  <si>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</si>
  <si>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</si>
  <si>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</si>
  <si>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</si>
  <si>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</si>
  <si>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</si>
  <si>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</si>
  <si>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</si>
  <si>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</si>
  <si>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</si>
  <si>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</si>
  <si>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</si>
  <si>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</si>
  <si>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</si>
  <si>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</si>
  <si>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</si>
  <si>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</si>
  <si>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</si>
  <si>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</si>
  <si>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</si>
  <si>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</si>
  <si>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</si>
  <si>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</si>
  <si>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</si>
  <si>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</si>
  <si>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</si>
  <si>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</si>
  <si>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</si>
  <si>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</si>
  <si>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</si>
  <si>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</si>
  <si>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</si>
  <si>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</si>
  <si>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</si>
  <si>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</si>
  <si>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</si>
  <si>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</si>
  <si>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</si>
  <si>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</si>
  <si>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</si>
  <si>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</si>
  <si>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</si>
  <si>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</si>
  <si>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</si>
  <si>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</si>
  <si>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</si>
  <si>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</si>
  <si>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</si>
  <si>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</si>
  <si>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</si>
  <si>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</si>
  <si>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</si>
  <si>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</si>
  <si>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</si>
  <si>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</si>
  <si>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</si>
  <si>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</si>
  <si>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</si>
  <si>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</si>
  <si>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</si>
  <si>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</si>
  <si>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</si>
  <si>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</si>
  <si>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</si>
  <si>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</si>
  <si>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</si>
  <si>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</si>
  <si>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</si>
  <si>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</si>
  <si>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</si>
  <si>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</si>
  <si>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</si>
  <si>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</si>
  <si>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</si>
  <si>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</si>
  <si>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</si>
  <si>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</si>
  <si>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</si>
  <si>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</si>
  <si>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</si>
  <si>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</si>
  <si>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</si>
  <si>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</si>
  <si>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</si>
  <si>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</si>
  <si>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</si>
  <si>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</si>
  <si>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</si>
  <si>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</si>
  <si>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</si>
  <si>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</si>
  <si>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</si>
  <si>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</si>
  <si>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</si>
  <si>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</si>
  <si>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</si>
  <si>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</si>
  <si>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</si>
  <si>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</si>
  <si>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</si>
  <si>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</si>
  <si>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</si>
  <si>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</si>
  <si>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</si>
  <si>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</si>
  <si>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</si>
  <si>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</si>
  <si>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</si>
  <si>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</si>
  <si>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</si>
  <si>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</si>
  <si>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</si>
  <si>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</si>
  <si>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</si>
  <si>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</si>
  <si>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</si>
  <si>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</si>
  <si>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</si>
  <si>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</si>
  <si>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</si>
  <si>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</si>
  <si>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</si>
  <si>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</si>
  <si>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</si>
  <si>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</si>
  <si>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</si>
  <si>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</si>
  <si>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</si>
  <si>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</si>
  <si>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</si>
  <si>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</si>
  <si>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</si>
  <si>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</si>
  <si>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</si>
  <si>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</si>
  <si>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</si>
  <si>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</si>
  <si>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</si>
  <si>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</si>
  <si>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</si>
  <si>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</si>
  <si>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</si>
  <si>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</si>
  <si>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</si>
  <si>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</si>
  <si>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</si>
  <si>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</si>
  <si>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</si>
  <si>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</si>
  <si>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</si>
  <si>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</si>
  <si>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</si>
  <si>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</si>
  <si>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</si>
  <si>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</si>
  <si>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</si>
  <si>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</si>
  <si>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</si>
  <si>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</si>
  <si>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</si>
  <si>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</si>
  <si>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</si>
  <si>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</si>
  <si>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</si>
  <si>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</si>
  <si>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</si>
  <si>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</si>
  <si>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</si>
  <si>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</si>
  <si>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</si>
  <si>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</si>
  <si>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</si>
  <si>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</si>
  <si>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</si>
  <si>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</si>
  <si>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</si>
  <si>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</si>
  <si>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</si>
  <si>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</si>
  <si>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</si>
  <si>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</si>
  <si>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</si>
  <si>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</si>
  <si>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</si>
  <si>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</si>
  <si>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</si>
  <si>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</si>
  <si>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</si>
  <si>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</si>
  <si>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</si>
  <si>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</si>
  <si>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</si>
  <si>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</si>
  <si>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</si>
  <si>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</si>
  <si>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</si>
  <si>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</si>
  <si>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</si>
  <si>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</si>
  <si>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</si>
  <si>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</si>
  <si>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</si>
  <si>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</si>
  <si>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</si>
  <si>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</si>
  <si>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</si>
  <si>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</si>
  <si>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</si>
  <si>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</si>
  <si>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</si>
  <si>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</si>
  <si>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</si>
  <si>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</si>
  <si>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</si>
  <si>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</si>
  <si>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</si>
  <si>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</si>
  <si>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</si>
  <si>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</si>
  <si>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</si>
  <si>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</si>
  <si>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</si>
  <si>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</si>
  <si>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</si>
  <si>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</si>
  <si>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</si>
  <si>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</si>
  <si>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</si>
  <si>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</si>
  <si>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</si>
  <si>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</si>
  <si>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</si>
  <si>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</si>
  <si>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</si>
  <si>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</si>
  <si>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</si>
  <si>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</si>
  <si>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</si>
  <si>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</si>
  <si>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</si>
  <si>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</si>
  <si>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</si>
  <si>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</si>
  <si>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</si>
  <si>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</si>
  <si>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</si>
  <si>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</si>
  <si>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</si>
  <si>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</si>
  <si>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</si>
  <si>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</si>
  <si>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</si>
  <si>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</si>
  <si>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</si>
  <si>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</si>
  <si>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</si>
  <si>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</si>
  <si>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</si>
  <si>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</si>
  <si>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</si>
  <si>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</si>
  <si>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</si>
  <si>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</si>
  <si>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</si>
  <si>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</si>
  <si>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</si>
  <si>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</si>
  <si>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</si>
  <si>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</si>
  <si>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</si>
  <si>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</si>
  <si>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</si>
  <si>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</si>
  <si>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</si>
  <si>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</si>
  <si>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</si>
  <si>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</si>
  <si>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</si>
  <si>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</si>
  <si>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</si>
  <si>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</si>
  <si>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</si>
  <si>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</si>
  <si>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</si>
  <si>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</si>
  <si>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</si>
  <si>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</si>
  <si>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</si>
  <si>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</si>
  <si>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</si>
  <si>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</si>
  <si>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</si>
  <si>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</si>
  <si>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</si>
  <si>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</si>
  <si>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</si>
  <si>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</si>
  <si>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</si>
  <si>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</si>
  <si>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</si>
  <si>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</si>
  <si>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</si>
  <si>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</si>
  <si>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</si>
  <si>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</si>
  <si>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</si>
  <si>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</si>
  <si>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</si>
  <si>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</si>
  <si>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</si>
  <si>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</si>
  <si>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</si>
  <si>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</si>
  <si>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</si>
  <si>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</si>
  <si>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</si>
  <si>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</si>
  <si>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</si>
  <si>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</si>
  <si>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</si>
  <si>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</si>
  <si>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</si>
  <si>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</si>
  <si>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</si>
  <si>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</si>
  <si>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</si>
  <si>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</si>
  <si>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</si>
  <si>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</si>
  <si>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</si>
  <si>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</si>
  <si>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</si>
  <si>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</si>
  <si>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</si>
  <si>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</si>
  <si>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</si>
  <si>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</si>
  <si>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</si>
  <si>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</si>
  <si>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</si>
  <si>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</si>
  <si>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</si>
  <si>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</si>
  <si>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</si>
  <si>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</si>
  <si>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</si>
  <si>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</si>
  <si>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</si>
  <si>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</si>
  <si>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</si>
  <si>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</si>
  <si>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</si>
  <si>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</si>
  <si>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</si>
  <si>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</si>
  <si>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</si>
  <si>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</si>
  <si>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</si>
  <si>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</si>
  <si>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</si>
  <si>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</si>
  <si>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</si>
  <si>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</si>
  <si>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</si>
  <si>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</si>
  <si>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</si>
  <si>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</si>
  <si>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</si>
  <si>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</si>
  <si>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</si>
  <si>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</si>
  <si>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</si>
  <si>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</si>
  <si>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</si>
  <si>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</si>
  <si>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</si>
  <si>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</si>
  <si>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</si>
  <si>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</si>
  <si>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</si>
  <si>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</si>
  <si>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</si>
  <si>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</si>
  <si>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</si>
  <si>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</si>
  <si>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</si>
  <si>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</si>
  <si>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</si>
  <si>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</si>
  <si>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</si>
  <si>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</si>
  <si>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</si>
  <si>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</si>
  <si>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</si>
  <si>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</si>
  <si>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</si>
  <si>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</si>
  <si>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</si>
  <si>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</si>
  <si>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</si>
  <si>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</si>
  <si>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</si>
  <si>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</si>
  <si>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</si>
  <si>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</si>
  <si>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</si>
  <si>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</si>
  <si>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</si>
  <si>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</si>
  <si>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</si>
  <si>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</si>
  <si>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</si>
  <si>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</si>
  <si>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</si>
  <si>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</si>
  <si>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</si>
  <si>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</si>
  <si>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</si>
  <si>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</si>
  <si>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</si>
  <si>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</si>
  <si>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</si>
  <si>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</si>
  <si>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</si>
  <si>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</si>
  <si>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</si>
  <si>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</si>
  <si>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</si>
  <si>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</si>
  <si>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</si>
  <si>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</si>
  <si>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</si>
  <si>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</si>
  <si>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</si>
  <si>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</si>
  <si>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</si>
  <si>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</si>
  <si>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</si>
  <si>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</si>
  <si>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</si>
  <si>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</si>
  <si>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</si>
  <si>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</si>
  <si>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</si>
  <si>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</si>
  <si>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</si>
  <si>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</si>
  <si>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</si>
  <si>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</si>
  <si>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</si>
  <si>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</si>
  <si>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</si>
  <si>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</si>
  <si>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</si>
  <si>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</si>
  <si>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</si>
  <si>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</si>
  <si>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</si>
  <si>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</si>
  <si>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</si>
  <si>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</si>
  <si>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</si>
  <si>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</si>
  <si>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</si>
  <si>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</si>
  <si>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</si>
  <si>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</si>
  <si>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</si>
  <si>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</si>
  <si>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</si>
  <si>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</si>
  <si>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</si>
  <si>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</si>
  <si>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</si>
  <si>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</si>
  <si>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</si>
  <si>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</si>
  <si>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</si>
  <si>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</si>
  <si>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</si>
  <si>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</si>
  <si>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</si>
  <si>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</si>
  <si>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</si>
  <si>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</si>
  <si>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</si>
  <si>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</si>
  <si>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</si>
  <si>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</si>
  <si>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</si>
  <si>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</si>
  <si>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</si>
  <si>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</si>
  <si>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</si>
  <si>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</si>
  <si>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</si>
  <si>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</si>
  <si>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</si>
  <si>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</si>
  <si>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</si>
  <si>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</si>
  <si>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</si>
  <si>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</si>
  <si>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</si>
  <si>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</si>
  <si>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</si>
  <si>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</si>
  <si>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</si>
  <si>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</si>
  <si>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</si>
  <si>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</si>
  <si>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</si>
  <si>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</si>
  <si>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</si>
  <si>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</si>
  <si>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</si>
  <si>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</si>
  <si>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</si>
  <si>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</si>
  <si>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</si>
  <si>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</si>
  <si>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</si>
  <si>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</si>
  <si>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</si>
  <si>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</si>
  <si>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</si>
  <si>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</si>
  <si>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</si>
  <si>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</si>
  <si>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</si>
  <si>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</si>
  <si>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</si>
  <si>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</si>
  <si>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</si>
  <si>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</si>
  <si>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</si>
  <si>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</si>
  <si>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</si>
  <si>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</si>
  <si>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</si>
  <si>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</si>
  <si>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</si>
  <si>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</si>
  <si>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</si>
  <si>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</si>
  <si>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</si>
  <si>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</si>
  <si>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</si>
  <si>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</si>
  <si>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</si>
  <si>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</si>
  <si>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</si>
  <si>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</si>
  <si>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</si>
  <si>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</si>
  <si>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</si>
  <si>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</si>
  <si>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</si>
  <si>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</si>
  <si>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</si>
  <si>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</si>
  <si>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</si>
  <si>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</si>
  <si>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</si>
  <si>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</si>
  <si>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</si>
  <si>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</si>
  <si>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</si>
  <si>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</si>
  <si>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</si>
  <si>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</si>
  <si>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</si>
  <si>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</si>
  <si>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</si>
  <si>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</si>
  <si>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</si>
  <si>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</si>
  <si>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</si>
  <si>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</si>
  <si>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</si>
  <si>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</si>
  <si>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</si>
  <si>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</si>
  <si>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</si>
  <si>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</si>
  <si>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</si>
  <si>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</si>
  <si>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</si>
  <si>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</si>
  <si>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</si>
  <si>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</si>
  <si>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</si>
  <si>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</si>
  <si>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</si>
  <si>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</si>
  <si>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</si>
  <si>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</si>
  <si>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</si>
  <si>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</si>
  <si>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</si>
  <si>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</si>
  <si>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</si>
  <si>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</si>
  <si>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</si>
  <si>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</si>
  <si>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</si>
  <si>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</si>
  <si>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</si>
  <si>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</si>
  <si>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</si>
  <si>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</si>
  <si>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</si>
  <si>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</si>
  <si>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</si>
  <si>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</si>
  <si>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</si>
  <si>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</si>
  <si>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</si>
  <si>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</si>
  <si>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</si>
  <si>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</si>
  <si>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</si>
  <si>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</si>
  <si>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</si>
  <si>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</si>
  <si>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</si>
  <si>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</si>
  <si>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</si>
  <si>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</si>
  <si>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</si>
  <si>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</si>
  <si>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</si>
  <si>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</si>
  <si>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</si>
  <si>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</si>
  <si>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</si>
  <si>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</si>
  <si>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</si>
  <si>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</si>
  <si>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</si>
  <si>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</si>
  <si>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</si>
  <si>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</si>
  <si>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</si>
  <si>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</si>
  <si>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</si>
  <si>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</si>
  <si>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</si>
  <si>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</si>
  <si>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</si>
  <si>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</si>
  <si>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</si>
  <si>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</si>
  <si>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</si>
  <si>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</si>
  <si>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</si>
  <si>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</si>
  <si>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</si>
  <si>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</si>
  <si>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</si>
  <si>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</si>
  <si>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</si>
  <si>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</si>
  <si>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</si>
  <si>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</si>
  <si>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</si>
  <si>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</si>
  <si>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</si>
  <si>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</si>
  <si>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</si>
  <si>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</si>
  <si>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</si>
  <si>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</si>
  <si>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</si>
  <si>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</si>
  <si>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</si>
  <si>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</si>
  <si>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</si>
  <si>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</si>
  <si>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</si>
  <si>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</si>
  <si>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</si>
  <si>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</si>
  <si>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</si>
  <si>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</si>
  <si>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</si>
  <si>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</si>
  <si>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</si>
  <si>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</si>
  <si>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</si>
  <si>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</si>
  <si>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</si>
  <si>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</si>
  <si>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</si>
  <si>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</si>
  <si>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</si>
  <si>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</si>
  <si>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</si>
  <si>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</si>
  <si>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</si>
  <si>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</si>
  <si>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</si>
  <si>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</si>
  <si>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</si>
  <si>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</si>
  <si>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</si>
  <si>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</si>
  <si>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</si>
  <si>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</si>
  <si>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</si>
  <si>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</si>
  <si>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</si>
  <si>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</si>
  <si>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</si>
  <si>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</si>
  <si>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</si>
  <si>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</si>
  <si>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</si>
  <si>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</si>
  <si>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</si>
  <si>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</si>
  <si>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</si>
  <si>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</si>
  <si>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</si>
  <si>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</si>
  <si>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</si>
  <si>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</si>
  <si>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</si>
  <si>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</si>
  <si>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</si>
  <si>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</si>
  <si>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</si>
  <si>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</si>
  <si>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</si>
  <si>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</si>
  <si>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</si>
  <si>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</si>
  <si>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</si>
  <si>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</si>
  <si>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</si>
  <si>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</si>
  <si>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</si>
  <si>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</si>
  <si>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</si>
  <si>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</si>
  <si>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</si>
  <si>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</si>
  <si>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</si>
  <si>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</si>
  <si>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</si>
  <si>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</si>
  <si>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</si>
  <si>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</si>
  <si>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</si>
  <si>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</si>
  <si>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</si>
  <si>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</si>
  <si>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</si>
  <si>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</si>
  <si>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</si>
  <si>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</si>
  <si>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</si>
  <si>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</si>
  <si>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</si>
  <si>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</si>
  <si>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</si>
  <si>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</si>
  <si>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</si>
  <si>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</si>
  <si>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</si>
  <si>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</si>
  <si>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</si>
  <si>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</si>
  <si>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</si>
  <si>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</si>
  <si>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</si>
  <si>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</si>
  <si>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</si>
  <si>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</si>
  <si>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</si>
  <si>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</si>
  <si>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</si>
  <si>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</si>
  <si>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</si>
  <si>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</si>
  <si>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</si>
  <si>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</si>
  <si>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</si>
  <si>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</si>
  <si>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</si>
  <si>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</si>
  <si>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</si>
  <si>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</si>
  <si>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</si>
  <si>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</si>
  <si>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</si>
  <si>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</si>
  <si>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</si>
  <si>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</si>
  <si>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</si>
  <si>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</si>
  <si>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</si>
  <si>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</si>
  <si>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</si>
  <si>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</si>
  <si>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</si>
  <si>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</si>
  <si>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</si>
  <si>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</si>
  <si>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</si>
  <si>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</si>
  <si>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</si>
  <si>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</si>
  <si>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</si>
  <si>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</si>
  <si>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</si>
  <si>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</si>
  <si>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</si>
  <si>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</si>
  <si>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</si>
  <si>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</si>
  <si>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</si>
  <si>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</si>
  <si>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</si>
  <si>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</si>
  <si>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</si>
  <si>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</si>
  <si>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</si>
  <si>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</si>
  <si>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</si>
  <si>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</si>
  <si>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</si>
  <si>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</si>
  <si>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</si>
  <si>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</si>
  <si>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</si>
  <si>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</si>
  <si>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</si>
  <si>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</si>
  <si>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</si>
  <si>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</si>
  <si>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</si>
  <si>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</si>
  <si>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</si>
  <si>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</si>
  <si>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</si>
  <si>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</si>
  <si>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</si>
  <si>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</si>
  <si>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</si>
  <si>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</si>
  <si>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</si>
  <si>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</si>
  <si>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</si>
  <si>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</si>
  <si>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</si>
  <si>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</si>
  <si>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</si>
  <si>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</si>
  <si>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</si>
  <si>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</si>
  <si>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</si>
  <si>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</si>
  <si>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</si>
  <si>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</si>
  <si>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</si>
  <si>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</si>
  <si>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</si>
  <si>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</si>
  <si>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</si>
  <si>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</si>
  <si>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</si>
  <si>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</si>
  <si>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</si>
  <si>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</si>
  <si>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</si>
  <si>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</si>
  <si>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</si>
  <si>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</si>
  <si>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</si>
  <si>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</si>
  <si>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</si>
  <si>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</si>
  <si>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</si>
  <si>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</si>
  <si>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</si>
  <si>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</si>
  <si>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</si>
  <si>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</si>
  <si>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</si>
  <si>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</si>
  <si>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</si>
  <si>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</si>
  <si>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</si>
  <si>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</si>
  <si>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</si>
  <si>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</si>
  <si>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</si>
  <si>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</si>
  <si>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</si>
  <si>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</si>
  <si>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</si>
  <si>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</si>
  <si>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</si>
  <si>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</si>
  <si>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</si>
  <si>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</si>
  <si>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</si>
  <si>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</si>
  <si>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</si>
  <si>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</si>
  <si>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</si>
  <si>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</si>
  <si>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</si>
  <si>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</si>
  <si>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</si>
  <si>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</si>
  <si>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</si>
  <si>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</si>
  <si>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</si>
  <si>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</si>
  <si>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</si>
  <si>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</si>
  <si>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</si>
  <si>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</si>
  <si>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</si>
  <si>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</si>
  <si>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</si>
  <si>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</si>
  <si>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</si>
  <si>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</si>
  <si>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</si>
  <si>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</si>
  <si>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</si>
  <si>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</si>
  <si>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</si>
  <si>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</si>
  <si>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</si>
  <si>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</si>
  <si>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</si>
  <si>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</si>
  <si>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</si>
  <si>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</si>
  <si>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</si>
  <si>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</si>
  <si>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</si>
  <si>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</si>
  <si>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</si>
  <si>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</si>
  <si>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</si>
  <si>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</si>
  <si>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</si>
  <si>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</si>
  <si>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</si>
  <si>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</si>
  <si>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</si>
  <si>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</si>
  <si>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</si>
  <si>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</si>
  <si>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</si>
  <si>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</si>
  <si>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</si>
  <si>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</si>
  <si>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</si>
  <si>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</si>
  <si>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</si>
  <si>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</si>
  <si>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</si>
  <si>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</si>
  <si>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</si>
  <si>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</si>
  <si>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</si>
  <si>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</si>
  <si>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</si>
  <si>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</si>
  <si>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</si>
  <si>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</si>
  <si>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</si>
  <si>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</si>
  <si>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</si>
  <si>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</si>
  <si>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</si>
  <si>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</si>
  <si>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</si>
  <si>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</si>
  <si>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</si>
  <si>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</si>
  <si>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</si>
  <si>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</si>
  <si>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</si>
  <si>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</si>
  <si>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</si>
  <si>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</si>
  <si>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</si>
  <si>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</si>
  <si>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</si>
  <si>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</si>
  <si>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</si>
  <si>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</si>
  <si>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</si>
  <si>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</si>
  <si>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</si>
  <si>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</si>
  <si>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</si>
  <si>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</si>
  <si>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</si>
  <si>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</si>
  <si>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</si>
  <si>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</si>
  <si>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</si>
  <si>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</si>
  <si>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</si>
  <si>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</si>
  <si>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</si>
  <si>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</si>
  <si>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</si>
  <si>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</si>
  <si>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</si>
  <si>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</si>
  <si>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</si>
  <si>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</si>
  <si>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</si>
  <si>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</si>
  <si>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</si>
  <si>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</si>
  <si>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</si>
  <si>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</si>
  <si>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</si>
  <si>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</si>
  <si>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</si>
  <si>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</si>
  <si>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</si>
  <si>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</si>
  <si>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</si>
  <si>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</si>
  <si>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</si>
  <si>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</si>
  <si>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</si>
  <si>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</si>
  <si>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</si>
  <si>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</si>
  <si>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</si>
  <si>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</si>
  <si>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</si>
  <si>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</si>
  <si>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</si>
  <si>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</si>
  <si>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</si>
  <si>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</si>
  <si>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</si>
  <si>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</si>
  <si>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</si>
  <si>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</si>
  <si>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</si>
  <si>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</si>
  <si>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</si>
  <si>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</si>
  <si>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</si>
  <si>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</si>
  <si>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</si>
  <si>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</si>
  <si>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</si>
  <si>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</si>
  <si>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</si>
  <si>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</si>
  <si>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</si>
  <si>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</si>
  <si>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</si>
  <si>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</si>
  <si>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</si>
  <si>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</si>
  <si>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</si>
  <si>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</si>
  <si>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</si>
  <si>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</si>
  <si>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</si>
  <si>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</si>
  <si>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</si>
  <si>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</si>
  <si>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</si>
  <si>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</si>
  <si>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</si>
  <si>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</si>
  <si>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</si>
  <si>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</si>
  <si>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</si>
  <si>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</si>
  <si>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</si>
  <si>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</si>
  <si>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</si>
  <si>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</si>
  <si>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</si>
  <si>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</si>
  <si>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</si>
  <si>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</si>
  <si>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</si>
  <si>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</si>
  <si>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</si>
  <si>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</si>
  <si>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</si>
  <si>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</si>
  <si>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</si>
  <si>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</si>
  <si>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</si>
  <si>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</si>
  <si>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</si>
  <si>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</si>
  <si>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</si>
  <si>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</si>
  <si>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</si>
  <si>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</si>
  <si>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</si>
  <si>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</si>
  <si>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</si>
  <si>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</si>
  <si>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</si>
  <si>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</si>
  <si>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</si>
  <si>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</si>
  <si>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</si>
  <si>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</si>
  <si>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</si>
  <si>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</si>
  <si>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</si>
  <si>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</si>
  <si>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</si>
  <si>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</si>
  <si>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</si>
  <si>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</si>
  <si>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</si>
  <si>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</si>
  <si>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</si>
  <si>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</si>
  <si>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</si>
  <si>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</si>
  <si>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</si>
  <si>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</si>
  <si>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</si>
  <si>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</si>
  <si>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</si>
  <si>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</si>
  <si>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</si>
  <si>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</si>
  <si>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</si>
  <si>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</si>
  <si>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</si>
  <si>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</si>
  <si>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</si>
  <si>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</si>
  <si>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</si>
  <si>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</si>
  <si>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</si>
  <si>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</si>
  <si>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</si>
  <si>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</si>
  <si>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</si>
  <si>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</si>
  <si>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</si>
  <si>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</si>
  <si>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</si>
  <si>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</si>
  <si>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</si>
  <si>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</si>
  <si>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</si>
  <si>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</si>
  <si>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</si>
  <si>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</si>
  <si>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</si>
  <si>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</si>
  <si>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</si>
  <si>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</si>
  <si>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</si>
  <si>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</si>
  <si>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</si>
  <si>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</si>
  <si>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</si>
  <si>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</si>
  <si>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</si>
  <si>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</si>
  <si>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</si>
  <si>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</si>
  <si>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</si>
  <si>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</si>
  <si>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</si>
  <si>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</si>
  <si>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</si>
  <si>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</si>
  <si>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</si>
  <si>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</si>
  <si>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</si>
  <si>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</si>
  <si>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</si>
  <si>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</si>
  <si>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</si>
  <si>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</si>
  <si>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</si>
  <si>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</si>
  <si>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</si>
  <si>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</si>
  <si>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</si>
  <si>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</si>
  <si>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</si>
  <si>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</si>
  <si>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</si>
  <si>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</si>
  <si>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</si>
  <si>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</si>
  <si>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</si>
  <si>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</si>
  <si>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</si>
  <si>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</si>
  <si>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</si>
  <si>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</si>
  <si>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</si>
  <si>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</si>
  <si>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</si>
  <si>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</si>
  <si>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</si>
  <si>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</si>
  <si>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</si>
  <si>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</si>
  <si>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</si>
  <si>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</si>
  <si>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</si>
  <si>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</si>
  <si>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</si>
  <si>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</si>
  <si>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</si>
  <si>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</si>
  <si>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</si>
  <si>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</si>
  <si>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</si>
  <si>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</si>
  <si>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</si>
  <si>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</si>
  <si>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</si>
  <si>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</si>
  <si>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</si>
  <si>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</si>
  <si>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</si>
  <si>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</si>
  <si>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</si>
  <si>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</si>
  <si>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</si>
  <si>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</si>
  <si>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</si>
  <si>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</si>
  <si>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</si>
  <si>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</si>
  <si>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</si>
  <si>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</si>
  <si>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</si>
  <si>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</si>
  <si>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</si>
  <si>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</si>
  <si>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</si>
  <si>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</si>
  <si>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</si>
  <si>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</si>
  <si>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</si>
  <si>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</si>
  <si>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</si>
  <si>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</si>
  <si>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</si>
  <si>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</si>
  <si>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</si>
  <si>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</si>
  <si>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</si>
  <si>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</si>
  <si>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</si>
  <si>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</si>
  <si>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</si>
  <si>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</si>
  <si>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</si>
  <si>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</si>
  <si>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</si>
  <si>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</si>
  <si>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</si>
  <si>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</si>
  <si>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</si>
  <si>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</si>
  <si>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</si>
  <si>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</si>
  <si>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</si>
  <si>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</si>
  <si>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</si>
  <si>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</si>
  <si>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</si>
  <si>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</si>
  <si>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</si>
  <si>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</si>
  <si>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</si>
  <si>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</si>
  <si>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</si>
  <si>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</si>
  <si>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</si>
  <si>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</si>
  <si>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</si>
  <si>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</si>
  <si>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</si>
  <si>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</si>
  <si>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</si>
  <si>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</si>
  <si>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</si>
  <si>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</si>
  <si>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</si>
  <si>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</si>
  <si>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</si>
  <si>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</si>
  <si>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</si>
  <si>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</si>
  <si>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</si>
  <si>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</si>
  <si>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</si>
  <si>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</si>
  <si>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</si>
  <si>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</si>
  <si>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</si>
  <si>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</si>
  <si>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</si>
  <si>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</si>
  <si>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</si>
  <si>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</si>
  <si>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</si>
  <si>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</si>
  <si>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</si>
  <si>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</si>
  <si>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</si>
  <si>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</si>
  <si>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</si>
  <si>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</si>
  <si>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</si>
  <si>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</si>
  <si>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</si>
  <si>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</si>
  <si>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</si>
  <si>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</si>
  <si>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</si>
  <si>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</si>
  <si>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</si>
  <si>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</si>
  <si>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</si>
  <si>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</si>
  <si>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</si>
  <si>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</si>
  <si>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</si>
  <si>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</si>
  <si>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</si>
  <si>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</si>
  <si>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</si>
  <si>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</si>
  <si>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</si>
  <si>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</si>
  <si>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</si>
  <si>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</si>
  <si>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</si>
  <si>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</si>
  <si>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</si>
  <si>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</si>
  <si>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</si>
  <si>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</si>
  <si>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</si>
  <si>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</si>
  <si>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</si>
  <si>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</si>
  <si>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</si>
  <si>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</si>
  <si>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</si>
  <si>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</si>
  <si>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</si>
  <si>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</si>
  <si>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</si>
  <si>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</si>
  <si>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</si>
  <si>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</si>
  <si>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</si>
  <si>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</si>
  <si>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</si>
  <si>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</si>
  <si>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</si>
  <si>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</si>
  <si>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</si>
  <si>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</si>
  <si>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</si>
  <si>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</si>
  <si>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</si>
  <si>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</si>
  <si>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</si>
  <si>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</si>
  <si>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</si>
  <si>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</si>
  <si>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</si>
  <si>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</si>
  <si>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</si>
  <si>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</si>
  <si>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</si>
  <si>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</si>
  <si>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</si>
  <si>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</si>
  <si>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</si>
  <si>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</si>
  <si>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</si>
  <si>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</si>
  <si>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</si>
  <si>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</si>
  <si>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</si>
  <si>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</si>
  <si>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</si>
  <si>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</si>
  <si>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</si>
  <si>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</si>
  <si>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</si>
  <si>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</si>
  <si>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</si>
  <si>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</si>
  <si>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</si>
  <si>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</si>
  <si>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</si>
  <si>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</si>
  <si>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</si>
  <si>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</si>
  <si>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</si>
  <si>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</si>
  <si>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</si>
  <si>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</si>
  <si>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</si>
  <si>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</si>
  <si>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</si>
  <si>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</si>
  <si>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</si>
  <si>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</si>
  <si>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</si>
  <si>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</si>
  <si>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</si>
  <si>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</si>
  <si>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</si>
  <si>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</si>
  <si>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</si>
  <si>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</si>
  <si>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</si>
  <si>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</si>
  <si>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</si>
  <si>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</si>
  <si>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</si>
  <si>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</si>
  <si>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</si>
  <si>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</si>
  <si>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</si>
  <si>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</si>
  <si>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</si>
  <si>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</si>
  <si>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</si>
  <si>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</si>
  <si>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</si>
  <si>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</si>
  <si>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</si>
  <si>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</si>
  <si>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</si>
  <si>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</si>
  <si>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</si>
  <si>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</si>
  <si>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</si>
  <si>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</si>
  <si>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</si>
  <si>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</si>
  <si>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</si>
  <si>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</si>
  <si>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</si>
  <si>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</si>
  <si>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</si>
  <si>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</si>
  <si>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</si>
  <si>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</si>
  <si>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</si>
  <si>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</si>
  <si>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</si>
  <si>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</si>
  <si>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</si>
  <si>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</si>
  <si>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</si>
  <si>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</si>
  <si>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</si>
  <si>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</si>
  <si>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</si>
  <si>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</si>
  <si>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</si>
  <si>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</si>
  <si>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</si>
  <si>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</si>
  <si>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</si>
  <si>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</si>
  <si>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</si>
  <si>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</si>
  <si>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</si>
  <si>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</si>
  <si>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</si>
  <si>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</si>
  <si>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</si>
  <si>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</si>
  <si>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</si>
  <si>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</si>
  <si>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</si>
  <si>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</si>
  <si>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</si>
  <si>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</si>
  <si>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</si>
  <si>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</si>
  <si>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</si>
  <si>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</si>
  <si>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</si>
  <si>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</si>
  <si>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</si>
  <si>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</si>
  <si>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</si>
  <si>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</si>
  <si>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</si>
  <si>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</si>
  <si>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</si>
  <si>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</si>
  <si>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</si>
  <si>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</si>
  <si>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</si>
  <si>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</si>
  <si>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</si>
  <si>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</si>
  <si>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</si>
  <si>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</si>
  <si>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</si>
  <si>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</si>
  <si>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</si>
  <si>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</si>
  <si>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</si>
  <si>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</si>
  <si>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</si>
  <si>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</si>
  <si>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</si>
  <si>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</si>
  <si>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</si>
  <si>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</si>
  <si>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</si>
  <si>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</si>
  <si>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</si>
  <si>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</si>
  <si>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</si>
  <si>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</si>
  <si>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</si>
  <si>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</si>
  <si>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</si>
  <si>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</si>
  <si>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</si>
  <si>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</si>
  <si>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</si>
  <si>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</si>
  <si>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</si>
  <si>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</si>
  <si>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</si>
  <si>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</si>
  <si>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</si>
  <si>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</si>
  <si>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</si>
  <si>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</si>
  <si>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</si>
  <si>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</si>
  <si>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</si>
  <si>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</si>
  <si>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</si>
  <si>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</si>
  <si>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</si>
  <si>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</si>
  <si>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</si>
  <si>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</si>
  <si>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</si>
  <si>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</si>
  <si>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</si>
  <si>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</si>
  <si>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</si>
  <si>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</si>
  <si>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</si>
  <si>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</si>
  <si>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</si>
  <si>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</si>
  <si>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</si>
  <si>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</si>
  <si>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</si>
  <si>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</si>
  <si>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</si>
  <si>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</si>
  <si>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</si>
  <si>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</si>
  <si>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</si>
  <si>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</si>
  <si>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</si>
  <si>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</si>
  <si>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</si>
  <si>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</si>
  <si>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</si>
  <si>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</si>
  <si>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</si>
  <si>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</si>
  <si>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</si>
  <si>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</si>
  <si>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</si>
  <si>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</si>
  <si>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</si>
  <si>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</si>
  <si>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</si>
  <si>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</si>
  <si>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</si>
  <si>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</si>
  <si>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</si>
  <si>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</si>
  <si>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</si>
  <si>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</si>
  <si>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</si>
  <si>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</si>
  <si>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</si>
  <si>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</si>
  <si>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</si>
  <si>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</si>
  <si>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</si>
  <si>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</si>
  <si>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</si>
  <si>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</si>
  <si>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</si>
  <si>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</si>
  <si>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</si>
  <si>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</si>
  <si>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</si>
  <si>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</si>
  <si>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</si>
  <si>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</si>
  <si>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</si>
  <si>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</si>
  <si>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</si>
  <si>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</si>
  <si>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</si>
  <si>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</si>
  <si>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</si>
  <si>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</si>
  <si>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</si>
  <si>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</si>
  <si>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</si>
  <si>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</si>
  <si>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</si>
  <si>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</si>
  <si>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</si>
  <si>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</si>
  <si>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</si>
  <si>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</si>
  <si>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</si>
  <si>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</si>
  <si>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</si>
  <si>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</si>
  <si>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</si>
  <si>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</si>
  <si>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</si>
  <si>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</si>
  <si>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</si>
  <si>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</si>
  <si>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</si>
  <si>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</si>
  <si>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</si>
  <si>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</si>
  <si>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</si>
  <si>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</si>
  <si>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</si>
  <si>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</si>
  <si>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</si>
  <si>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</si>
  <si>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</si>
  <si>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</si>
  <si>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</si>
  <si>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</si>
  <si>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</si>
  <si>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</si>
  <si>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</si>
  <si>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</si>
  <si>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</si>
  <si>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</si>
  <si>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</si>
  <si>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</si>
  <si>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</si>
  <si>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</si>
  <si>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</si>
  <si>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</si>
  <si>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</si>
  <si>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</si>
  <si>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</si>
  <si>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</si>
  <si>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</si>
  <si>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</si>
  <si>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</si>
  <si>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</si>
  <si>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</si>
  <si>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</si>
  <si>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</si>
  <si>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</si>
  <si>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</si>
  <si>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</si>
  <si>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</si>
  <si>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</si>
  <si>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</si>
  <si>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</si>
  <si>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</si>
  <si>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</si>
  <si>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</si>
  <si>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</si>
  <si>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</si>
  <si>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</si>
  <si>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</si>
  <si>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</si>
  <si>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</si>
  <si>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</si>
  <si>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</si>
  <si>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</si>
  <si>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</si>
  <si>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</si>
  <si>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</si>
  <si>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</si>
  <si>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</si>
  <si>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</si>
  <si>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</si>
  <si>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</si>
  <si>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</si>
  <si>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</si>
  <si>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</si>
  <si>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</si>
  <si>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</si>
  <si>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</si>
  <si>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</si>
  <si>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</si>
  <si>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</si>
  <si>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</si>
  <si>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</si>
  <si>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</si>
  <si>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</si>
  <si>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</si>
  <si>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</si>
  <si>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</si>
  <si>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</si>
  <si>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</si>
  <si>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</si>
  <si>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</si>
  <si>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</si>
  <si>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</si>
  <si>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</si>
  <si>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</si>
  <si>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</si>
  <si>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</si>
  <si>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</si>
  <si>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</si>
  <si>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</si>
  <si>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</si>
  <si>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</si>
  <si>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</si>
  <si>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</si>
  <si>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</si>
  <si>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</si>
  <si>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</si>
  <si>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</si>
  <si>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</si>
  <si>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</si>
  <si>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</si>
  <si>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</si>
  <si>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</si>
  <si>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</si>
  <si>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</si>
  <si>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</si>
  <si>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</si>
  <si>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</si>
  <si>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</si>
  <si>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</si>
  <si>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</si>
  <si>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</si>
  <si>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</si>
  <si>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</si>
  <si>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</si>
  <si>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</si>
  <si>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</si>
  <si>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</si>
  <si>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</si>
  <si>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</si>
  <si>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</si>
  <si>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</si>
  <si>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</si>
  <si>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</si>
  <si>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</si>
  <si>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</si>
  <si>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</si>
  <si>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</si>
  <si>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</si>
  <si>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</si>
  <si>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</si>
  <si>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</si>
  <si>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</si>
  <si>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</si>
  <si>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</si>
  <si>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</si>
  <si>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</si>
  <si>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</si>
  <si>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</si>
  <si>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</si>
  <si>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</si>
  <si>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</si>
  <si>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</si>
  <si>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</si>
  <si>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</si>
  <si>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</si>
  <si>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</si>
  <si>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</si>
  <si>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</si>
  <si>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</si>
  <si>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</si>
  <si>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</si>
  <si>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</si>
  <si>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</si>
  <si>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</si>
  <si>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</si>
  <si>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</si>
  <si>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</si>
  <si>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</si>
  <si>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</si>
  <si>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</si>
  <si>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</si>
  <si>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</si>
  <si>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</si>
  <si>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</si>
  <si>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</si>
  <si>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</si>
  <si>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</si>
  <si>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</si>
  <si>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</si>
  <si>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</si>
  <si>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</si>
  <si>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</si>
  <si>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</si>
  <si>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</si>
  <si>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</si>
  <si>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</si>
  <si>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</si>
  <si>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</si>
  <si>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</si>
  <si>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</si>
  <si>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</si>
  <si>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</si>
  <si>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</si>
  <si>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</si>
  <si>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</si>
  <si>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</si>
  <si>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</si>
  <si>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</si>
  <si>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</si>
  <si>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</si>
  <si>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</si>
  <si>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</si>
  <si>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</si>
  <si>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</si>
  <si>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</si>
  <si>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</si>
  <si>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</si>
  <si>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</si>
  <si>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</si>
  <si>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</si>
  <si>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</si>
  <si>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</si>
  <si>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</si>
  <si>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</si>
  <si>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</si>
  <si>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</si>
  <si>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</si>
  <si>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</si>
  <si>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</si>
  <si>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</si>
  <si>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</si>
  <si>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</si>
  <si>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</si>
  <si>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</si>
  <si>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</si>
  <si>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</si>
  <si>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</si>
  <si>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</si>
  <si>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</si>
  <si>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</si>
  <si>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</si>
  <si>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</si>
  <si>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</si>
  <si>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</si>
  <si>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</si>
  <si>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</si>
  <si>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</si>
  <si>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</si>
  <si>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</si>
  <si>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</si>
  <si>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</si>
  <si>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</si>
  <si>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</si>
  <si>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</si>
  <si>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</si>
  <si>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</si>
  <si>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</si>
  <si>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</si>
  <si>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</si>
  <si>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</si>
  <si>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</si>
  <si>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</si>
  <si>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</si>
  <si>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</si>
  <si>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</si>
  <si>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</si>
  <si>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</si>
  <si>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</si>
  <si>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</si>
  <si>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</si>
  <si>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</si>
  <si>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</si>
  <si>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</si>
  <si>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</si>
  <si>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</si>
  <si>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</si>
  <si>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</si>
  <si>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</si>
  <si>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</si>
  <si>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</si>
  <si>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</si>
  <si>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</si>
  <si>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</si>
  <si>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</si>
  <si>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</si>
  <si>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</si>
  <si>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</si>
  <si>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</si>
  <si>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</si>
  <si>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</si>
  <si>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</si>
  <si>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</si>
  <si>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</si>
  <si>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</si>
  <si>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</si>
  <si>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</si>
  <si>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</si>
  <si>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</si>
  <si>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</si>
  <si>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</si>
  <si>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</si>
  <si>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</si>
  <si>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</si>
  <si>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</si>
  <si>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</si>
  <si>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</si>
  <si>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</si>
  <si>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</si>
  <si>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</si>
  <si>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</si>
  <si>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</si>
  <si>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</si>
  <si>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</si>
  <si>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</si>
  <si>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</si>
  <si>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</si>
  <si>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</si>
  <si>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</si>
  <si>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</si>
  <si>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</si>
  <si>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</si>
  <si>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</si>
  <si>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</si>
  <si>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</si>
  <si>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</si>
  <si>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</si>
  <si>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</si>
  <si>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</si>
  <si>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</si>
  <si>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</si>
  <si>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</si>
  <si>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</si>
  <si>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</si>
  <si>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</si>
  <si>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</si>
  <si>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</si>
  <si>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</si>
  <si>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</si>
  <si>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</si>
  <si>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</si>
  <si>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</si>
  <si>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</si>
  <si>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</si>
  <si>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</si>
  <si>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</si>
  <si>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</si>
  <si>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</si>
  <si>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</si>
  <si>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</si>
  <si>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</si>
  <si>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</si>
  <si>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</si>
  <si>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</si>
  <si>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</si>
  <si>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</si>
  <si>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</si>
  <si>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</si>
  <si>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</si>
  <si>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</si>
  <si>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</si>
  <si>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</si>
  <si>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</si>
  <si>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</si>
  <si>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</si>
  <si>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</si>
  <si>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</si>
  <si>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</si>
  <si>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</si>
  <si>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</si>
  <si>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</si>
  <si>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</si>
  <si>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</si>
  <si>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</si>
  <si>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</si>
  <si>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</si>
  <si>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</si>
  <si>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</si>
  <si>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</si>
  <si>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</si>
  <si>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</si>
  <si>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</si>
  <si>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</si>
  <si>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</si>
  <si>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</si>
  <si>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</si>
  <si>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</si>
  <si>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</si>
  <si>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</si>
  <si>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</si>
  <si>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</si>
  <si>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</si>
  <si>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</si>
  <si>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</si>
  <si>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</si>
  <si>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</si>
  <si>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</si>
  <si>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</si>
  <si>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</si>
  <si>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</si>
  <si>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</si>
  <si>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</si>
  <si>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</si>
  <si>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</si>
  <si>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</si>
  <si>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</si>
  <si>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</si>
  <si>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</si>
  <si>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</si>
  <si>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</si>
  <si>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</si>
  <si>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</si>
  <si>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</si>
  <si>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</si>
  <si>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</si>
  <si>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</si>
  <si>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</si>
  <si>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</si>
  <si>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</si>
  <si>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</si>
  <si>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</si>
  <si>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</si>
  <si>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</si>
  <si>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</si>
  <si>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</si>
  <si>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</si>
  <si>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</si>
  <si>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</si>
  <si>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</si>
  <si>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</si>
  <si>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</si>
  <si>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</si>
  <si>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</si>
  <si>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</si>
  <si>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</si>
  <si>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</si>
  <si>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</si>
  <si>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</si>
  <si>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</si>
  <si>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</si>
  <si>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</si>
  <si>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</si>
  <si>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</si>
  <si>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</si>
  <si>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</si>
  <si>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</si>
  <si>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</si>
  <si>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</si>
  <si>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</si>
  <si>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</si>
  <si>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</si>
  <si>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</si>
  <si>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</si>
  <si>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</si>
  <si>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</si>
  <si>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</si>
  <si>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</si>
  <si>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</si>
  <si>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</si>
  <si>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</si>
  <si>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</si>
  <si>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</si>
  <si>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</si>
  <si>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</si>
  <si>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</si>
  <si>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</si>
  <si>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</si>
  <si>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</si>
  <si>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</si>
  <si>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</si>
  <si>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</si>
  <si>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</si>
  <si>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</si>
  <si>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</si>
  <si>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</si>
  <si>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</si>
  <si>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</si>
  <si>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</si>
  <si>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</si>
  <si>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</si>
  <si>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</si>
  <si>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</si>
  <si>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</si>
  <si>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</si>
  <si>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</si>
  <si>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</si>
  <si>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</si>
  <si>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</si>
  <si>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</si>
  <si>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</si>
  <si>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</si>
  <si>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</si>
  <si>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</si>
  <si>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</si>
  <si>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</si>
  <si>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</si>
  <si>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</si>
  <si>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</si>
  <si>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</si>
  <si>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</si>
  <si>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</si>
  <si>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</si>
  <si>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</si>
  <si>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</si>
  <si>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</si>
  <si>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</si>
  <si>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</si>
  <si>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</si>
  <si>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</si>
  <si>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</si>
  <si>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</si>
  <si>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</si>
  <si>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</si>
  <si>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</si>
  <si>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</si>
  <si>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</si>
  <si>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</si>
  <si>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</si>
  <si>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</si>
  <si>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</si>
  <si>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</si>
  <si>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</si>
  <si>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</si>
  <si>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</si>
  <si>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</si>
  <si>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</si>
  <si>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</si>
  <si>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</si>
  <si>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</si>
  <si>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</si>
  <si>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</si>
  <si>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</si>
  <si>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</si>
  <si>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</si>
  <si>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</si>
  <si>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</si>
  <si>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</si>
  <si>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</si>
  <si>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</si>
  <si>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</si>
  <si>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</si>
  <si>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</si>
  <si>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</si>
  <si>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</si>
  <si>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</si>
  <si>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</si>
  <si>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</si>
  <si>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</si>
  <si>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</si>
  <si>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</si>
  <si>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</si>
  <si>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</si>
  <si>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</si>
  <si>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</si>
  <si>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</si>
  <si>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</si>
  <si>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</si>
  <si>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</si>
  <si>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</si>
  <si>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</si>
  <si>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</si>
  <si>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</si>
  <si>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</si>
  <si>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</si>
  <si>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</si>
  <si>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</si>
  <si>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</si>
  <si>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</si>
  <si>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</si>
  <si>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</si>
  <si>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</si>
  <si>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</si>
  <si>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</si>
  <si>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</si>
  <si>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</si>
  <si>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</si>
  <si>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</si>
  <si>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</si>
  <si>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</si>
  <si>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</si>
  <si>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</si>
  <si>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</si>
  <si>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</si>
  <si>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</si>
  <si>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</si>
  <si>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</si>
  <si>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</si>
  <si>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</si>
  <si>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</si>
  <si>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</si>
  <si>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</si>
  <si>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</si>
  <si>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</si>
  <si>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</si>
  <si>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</si>
  <si>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</si>
  <si>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</si>
  <si>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</si>
  <si>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</si>
  <si>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</si>
  <si>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</si>
  <si>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</si>
  <si>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</si>
  <si>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</si>
  <si>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</si>
  <si>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</si>
  <si>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</si>
  <si>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</si>
  <si>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</si>
  <si>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</si>
  <si>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</si>
  <si>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</si>
  <si>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</si>
  <si>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</si>
  <si>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</si>
  <si>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</si>
  <si>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</si>
  <si>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</si>
  <si>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</si>
  <si>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</si>
  <si>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</si>
  <si>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</si>
  <si>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</si>
  <si>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</si>
  <si>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</si>
  <si>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</si>
  <si>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</si>
  <si>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</si>
  <si>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</si>
  <si>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</si>
  <si>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</si>
  <si>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</si>
  <si>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</si>
  <si>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</si>
  <si>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</si>
  <si>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</si>
  <si>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</si>
  <si>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</si>
  <si>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</si>
  <si>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</si>
  <si>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</si>
  <si>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</si>
  <si>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</si>
  <si>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</si>
  <si>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</si>
  <si>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</si>
  <si>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</si>
  <si>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</si>
  <si>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</si>
  <si>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</si>
  <si>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</si>
  <si>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</si>
  <si>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</si>
  <si>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</si>
  <si>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</si>
  <si>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</si>
  <si>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</si>
  <si>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</si>
  <si>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</si>
  <si>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</si>
  <si>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</si>
  <si>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</si>
  <si>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</si>
  <si>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</si>
  <si>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</si>
  <si>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</si>
  <si>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</si>
  <si>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</si>
  <si>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</si>
  <si>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</si>
  <si>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</si>
  <si>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</si>
  <si>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</si>
  <si>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</si>
  <si>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</si>
  <si>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</si>
  <si>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</si>
  <si>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</si>
  <si>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</si>
  <si>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</si>
  <si>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</si>
  <si>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</si>
  <si>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</si>
  <si>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</si>
  <si>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</si>
  <si>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</si>
  <si>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</si>
  <si>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</si>
  <si>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</si>
  <si>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</si>
  <si>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</si>
  <si>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</si>
  <si>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</si>
  <si>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</si>
  <si>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</si>
  <si>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</si>
  <si>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</si>
  <si>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</si>
  <si>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</si>
  <si>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</si>
  <si>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</si>
  <si>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</si>
  <si>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</si>
  <si>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</si>
  <si>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</si>
  <si>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</si>
  <si>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</si>
  <si>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</si>
  <si>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</si>
  <si>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</si>
  <si>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</si>
  <si>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</si>
  <si>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</si>
  <si>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</si>
  <si>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</si>
  <si>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</si>
  <si>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</si>
  <si>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</si>
  <si>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</si>
  <si>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</si>
  <si>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</si>
  <si>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</si>
  <si>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</si>
  <si>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</si>
  <si>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</si>
  <si>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</si>
  <si>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</si>
  <si>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</si>
  <si>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</si>
  <si>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</si>
  <si>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</si>
  <si>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</si>
  <si>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</si>
  <si>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</si>
  <si>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</si>
  <si>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</si>
  <si>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</si>
  <si>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</si>
  <si>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</si>
  <si>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</si>
  <si>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</si>
  <si>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</si>
  <si>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</si>
  <si>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</si>
  <si>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</si>
  <si>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</si>
  <si>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</si>
  <si>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</si>
  <si>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</si>
  <si>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</si>
  <si>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</si>
  <si>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</si>
  <si>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</si>
  <si>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</si>
  <si>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</si>
  <si>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</si>
  <si>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</si>
  <si>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</si>
  <si>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</si>
  <si>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</si>
  <si>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</si>
  <si>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</si>
  <si>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</si>
  <si>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</si>
  <si>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</si>
  <si>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</si>
  <si>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</si>
  <si>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</si>
  <si>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</si>
  <si>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</si>
  <si>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</si>
  <si>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</si>
  <si>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</si>
  <si>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</si>
  <si>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</si>
  <si>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</si>
  <si>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</si>
  <si>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</si>
  <si>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</si>
  <si>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</si>
  <si>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</si>
  <si>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</si>
  <si>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</si>
  <si>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</si>
  <si>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</si>
  <si>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</si>
  <si>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</si>
  <si>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</si>
  <si>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</si>
  <si>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</si>
  <si>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</si>
  <si>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</si>
  <si>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</si>
  <si>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</si>
  <si>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</si>
  <si>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</si>
  <si>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</si>
  <si>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</si>
  <si>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</si>
  <si>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</si>
  <si>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</si>
  <si>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</si>
  <si>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</si>
  <si>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</si>
  <si>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</si>
  <si>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</si>
  <si>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</si>
  <si>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</si>
  <si>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</si>
  <si>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</si>
  <si>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</si>
  <si>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</si>
  <si>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</si>
  <si>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</si>
  <si>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</si>
  <si>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</si>
  <si>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</si>
  <si>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</si>
  <si>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</si>
  <si>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</si>
  <si>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</si>
  <si>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</si>
  <si>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</si>
  <si>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</si>
  <si>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</si>
  <si>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</si>
  <si>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</si>
  <si>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</si>
  <si>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</si>
  <si>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</si>
  <si>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</si>
  <si>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</si>
  <si>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</si>
  <si>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</si>
  <si>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</si>
  <si>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</si>
  <si>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</si>
  <si>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</si>
  <si>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</si>
  <si>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</si>
  <si>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</si>
  <si>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</si>
  <si>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</si>
  <si>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</si>
  <si>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</si>
  <si>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</si>
  <si>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</si>
  <si>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</si>
  <si>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</si>
  <si>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</si>
  <si>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</si>
  <si>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</si>
  <si>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</si>
  <si>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</si>
  <si>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</si>
  <si>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</si>
  <si>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</si>
  <si>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</si>
  <si>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</si>
  <si>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</si>
  <si>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</si>
  <si>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</si>
  <si>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</si>
  <si>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</si>
  <si>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</si>
  <si>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</si>
  <si>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</si>
  <si>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</si>
  <si>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</si>
  <si>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</si>
  <si>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</si>
  <si>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</si>
  <si>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</si>
  <si>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</si>
  <si>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</si>
  <si>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</si>
  <si>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</si>
  <si>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</si>
  <si>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</si>
  <si>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</si>
  <si>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</si>
  <si>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</si>
  <si>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</si>
  <si>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</si>
  <si>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</si>
  <si>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</si>
  <si>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</si>
  <si>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</si>
  <si>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</si>
  <si>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</si>
  <si>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</si>
  <si>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</si>
  <si>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</si>
  <si>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</si>
  <si>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</si>
  <si>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</si>
  <si>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</si>
  <si>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</si>
  <si>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</si>
  <si>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</si>
  <si>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</si>
  <si>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</si>
  <si>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</si>
  <si>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</si>
  <si>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</si>
  <si>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</si>
  <si>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</si>
  <si>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</si>
  <si>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</si>
  <si>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</si>
  <si>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</si>
  <si>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</si>
  <si>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</si>
  <si>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</si>
  <si>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</si>
  <si>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</si>
  <si>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</si>
  <si>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</si>
  <si>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</si>
  <si>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</si>
  <si>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</si>
  <si>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</si>
  <si>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</si>
  <si>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</si>
  <si>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</si>
  <si>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</si>
  <si>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</si>
  <si>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</si>
  <si>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</si>
  <si>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</si>
  <si>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</si>
  <si>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</si>
  <si>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</si>
  <si>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</si>
  <si>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</si>
  <si>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</si>
  <si>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</si>
  <si>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</si>
  <si>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</si>
  <si>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</si>
  <si>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</si>
  <si>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</si>
  <si>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</si>
  <si>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</si>
  <si>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</si>
  <si>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</si>
  <si>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</si>
  <si>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</si>
  <si>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</si>
  <si>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</si>
  <si>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</si>
  <si>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</si>
  <si>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</si>
  <si>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</si>
  <si>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</si>
  <si>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</si>
  <si>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</si>
  <si>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</si>
  <si>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</si>
  <si>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</si>
  <si>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</si>
  <si>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</si>
  <si>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</si>
  <si>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</si>
  <si>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</si>
  <si>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</si>
  <si>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</si>
  <si>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</si>
  <si>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</si>
  <si>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</si>
  <si>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</si>
  <si>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</si>
  <si>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</si>
  <si>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</si>
  <si>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</si>
  <si>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</si>
  <si>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</si>
  <si>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</si>
  <si>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</si>
  <si>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</si>
  <si>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</si>
  <si>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</si>
  <si>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</si>
  <si>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</si>
  <si>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</si>
  <si>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</si>
  <si>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</si>
  <si>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</si>
  <si>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</si>
  <si>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</si>
  <si>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</si>
  <si>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</si>
  <si>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</si>
  <si>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</si>
  <si>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</si>
  <si>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</si>
  <si>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</si>
  <si>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</si>
  <si>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</si>
  <si>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</si>
  <si>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</si>
  <si>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</si>
  <si>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</si>
  <si>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</si>
  <si>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</si>
  <si>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</si>
  <si>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</si>
  <si>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</si>
  <si>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</si>
  <si>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</si>
  <si>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</si>
  <si>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</si>
  <si>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</si>
  <si>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</si>
  <si>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</si>
  <si>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</si>
  <si>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</si>
  <si>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</si>
  <si>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</si>
  <si>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</si>
  <si>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</si>
  <si>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</si>
  <si>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</si>
  <si>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</si>
  <si>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</si>
  <si>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</si>
  <si>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</si>
  <si>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</si>
  <si>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</si>
  <si>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</si>
  <si>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</si>
  <si>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</si>
  <si>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</si>
  <si>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</si>
  <si>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</si>
  <si>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</si>
  <si>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</si>
  <si>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</si>
  <si>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</si>
  <si>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</si>
  <si>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</si>
  <si>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</si>
  <si>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</si>
  <si>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</si>
  <si>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</si>
  <si>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</si>
  <si>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</si>
  <si>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</si>
  <si>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</si>
  <si>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</si>
  <si>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</si>
  <si>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</si>
  <si>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</si>
  <si>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</si>
  <si>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</si>
  <si>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</si>
  <si>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</si>
  <si>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</si>
  <si>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</si>
  <si>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</si>
  <si>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</si>
  <si>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</si>
  <si>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</si>
  <si>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</si>
  <si>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</si>
  <si>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</si>
  <si>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</si>
  <si>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</si>
  <si>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</si>
  <si>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</si>
  <si>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</si>
  <si>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</si>
  <si>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</si>
  <si>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</si>
  <si>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</si>
  <si>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</si>
  <si>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</si>
  <si>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</si>
  <si>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</si>
  <si>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</si>
  <si>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</si>
  <si>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</si>
  <si>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</si>
  <si>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</si>
  <si>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</si>
  <si>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</si>
  <si>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</si>
  <si>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</si>
  <si>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</si>
  <si>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</si>
  <si>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</si>
  <si>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</si>
  <si>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</si>
  <si>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</si>
  <si>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</si>
  <si>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</si>
  <si>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</si>
  <si>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</si>
  <si>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</si>
  <si>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</si>
  <si>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</si>
  <si>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</si>
  <si>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</si>
  <si>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</si>
  <si>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</si>
  <si>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</si>
  <si>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</si>
  <si>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</si>
  <si>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</si>
  <si>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</si>
  <si>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</si>
  <si>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</si>
  <si>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</si>
  <si>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</si>
  <si>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</si>
  <si>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</si>
  <si>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</si>
  <si>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</si>
  <si>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</si>
  <si>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</si>
  <si>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</si>
  <si>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</si>
  <si>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</si>
  <si>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</si>
  <si>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</si>
  <si>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</si>
  <si>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</si>
  <si>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</si>
  <si>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</si>
  <si>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</si>
  <si>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</si>
  <si>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</si>
  <si>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</si>
  <si>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</si>
  <si>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</si>
  <si>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</si>
  <si>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</si>
  <si>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</si>
  <si>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</si>
  <si>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</si>
  <si>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</si>
  <si>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</si>
  <si>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</si>
  <si>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</si>
  <si>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</si>
  <si>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</si>
  <si>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</si>
  <si>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</si>
  <si>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</si>
  <si>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</si>
  <si>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</si>
  <si>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</si>
  <si>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</si>
  <si>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</si>
  <si>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</si>
  <si>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</si>
  <si>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</si>
  <si>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</si>
  <si>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</si>
  <si>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</si>
  <si>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</si>
  <si>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</si>
  <si>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</si>
  <si>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</si>
  <si>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</si>
  <si>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</si>
  <si>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</si>
  <si>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</si>
  <si>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</si>
  <si>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</si>
  <si>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</si>
  <si>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</si>
  <si>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</si>
  <si>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</si>
  <si>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</si>
  <si>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</si>
  <si>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</si>
  <si>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</si>
  <si>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</si>
  <si>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</si>
  <si>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</si>
  <si>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</si>
  <si>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</si>
  <si>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</si>
  <si>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</si>
  <si>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</si>
  <si>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</si>
  <si>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</si>
  <si>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</si>
  <si>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</si>
  <si>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</si>
  <si>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</si>
  <si>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</si>
  <si>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</si>
  <si>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</si>
  <si>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</si>
  <si>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</si>
  <si>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</si>
  <si>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</si>
  <si>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</si>
  <si>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</si>
  <si>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</si>
  <si>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</si>
  <si>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</si>
  <si>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</si>
  <si>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</si>
  <si>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</si>
  <si>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</si>
  <si>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</si>
  <si>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</si>
  <si>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</si>
  <si>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</si>
  <si>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</si>
  <si>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</si>
  <si>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</si>
  <si>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</si>
  <si>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</si>
  <si>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</si>
  <si>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</si>
  <si>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</si>
  <si>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</si>
  <si>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</si>
  <si>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</si>
  <si>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</si>
  <si>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</si>
  <si>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</si>
  <si>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</si>
  <si>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</si>
  <si>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</si>
  <si>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</si>
  <si>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</si>
  <si>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</si>
  <si>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</si>
  <si>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</si>
  <si>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</si>
  <si>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</si>
  <si>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</si>
  <si>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</si>
  <si>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</si>
  <si>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</si>
  <si>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</si>
  <si>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</si>
  <si>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</si>
  <si>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</si>
  <si>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</si>
  <si>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</si>
  <si>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</si>
  <si>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</si>
  <si>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</si>
  <si>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</si>
  <si>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</si>
  <si>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</si>
  <si>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</si>
  <si>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</si>
  <si>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</si>
  <si>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</si>
  <si>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</si>
  <si>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</si>
  <si>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</si>
  <si>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</si>
  <si>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</si>
  <si>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</si>
  <si>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</si>
  <si>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</si>
  <si>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</si>
  <si>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</si>
  <si>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</si>
  <si>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</si>
  <si>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</si>
  <si>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</si>
  <si>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</si>
  <si>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</si>
  <si>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</si>
  <si>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</si>
  <si>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</si>
  <si>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</si>
  <si>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</si>
  <si>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</si>
  <si>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</si>
  <si>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</si>
  <si>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</si>
  <si>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</si>
  <si>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</si>
  <si>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</si>
  <si>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</si>
  <si>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</si>
  <si>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</si>
  <si>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</si>
  <si>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</si>
  <si>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</si>
  <si>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</si>
  <si>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</si>
  <si>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</si>
  <si>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</si>
  <si>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</si>
  <si>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</si>
  <si>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</si>
  <si>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</si>
  <si>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</si>
  <si>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</si>
  <si>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</si>
  <si>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</si>
  <si>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</si>
  <si>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</si>
  <si>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</si>
  <si>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</si>
  <si>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</si>
  <si>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</si>
  <si>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</si>
  <si>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</si>
  <si>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</si>
  <si>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</si>
  <si>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</si>
  <si>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</si>
  <si>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</si>
  <si>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</si>
  <si>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</si>
  <si>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</si>
  <si>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</si>
  <si>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</si>
  <si>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</si>
  <si>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</si>
  <si>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</si>
  <si>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</si>
  <si>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</si>
  <si>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</si>
  <si>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</si>
  <si>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</si>
  <si>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</si>
  <si>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</si>
  <si>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</si>
  <si>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</si>
  <si>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</si>
  <si>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</si>
  <si>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</si>
  <si>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</si>
  <si>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</si>
  <si>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</si>
  <si>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</si>
  <si>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</si>
  <si>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</si>
  <si>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</si>
  <si>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</si>
  <si>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</si>
  <si>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</si>
  <si>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</si>
  <si>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</si>
  <si>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</si>
  <si>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</si>
  <si>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</si>
  <si>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</si>
  <si>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</si>
  <si>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</si>
  <si>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</si>
  <si>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</si>
  <si>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</si>
  <si>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</si>
  <si>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</si>
  <si>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</si>
  <si>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</si>
  <si>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</si>
  <si>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</si>
  <si>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</si>
  <si>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</si>
  <si>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</si>
  <si>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</si>
  <si>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</si>
  <si>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</si>
  <si>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</si>
  <si>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</si>
  <si>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</si>
  <si>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</si>
  <si>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</si>
  <si>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</si>
  <si>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</si>
  <si>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</si>
  <si>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</si>
  <si>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</si>
  <si>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</si>
  <si>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</si>
  <si>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</si>
  <si>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</si>
  <si>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</si>
  <si>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</si>
  <si>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</si>
  <si>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</si>
  <si>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</si>
  <si>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</si>
  <si>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</si>
  <si>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</si>
  <si>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</si>
  <si>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</si>
  <si>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</si>
  <si>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</si>
  <si>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</si>
  <si>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</si>
  <si>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</si>
  <si>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</si>
  <si>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</si>
  <si>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</si>
  <si>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</si>
  <si>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</si>
  <si>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</si>
  <si>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</si>
  <si>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</si>
  <si>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</si>
  <si>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</si>
  <si>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</si>
  <si>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</si>
  <si>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</si>
  <si>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</si>
  <si>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</si>
  <si>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</si>
  <si>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</si>
  <si>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</si>
  <si>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</si>
  <si>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</si>
  <si>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</si>
  <si>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</si>
  <si>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</si>
  <si>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</si>
  <si>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</si>
  <si>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</si>
  <si>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</si>
  <si>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</si>
  <si>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</si>
  <si>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</si>
  <si>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</si>
  <si>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</si>
  <si>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</si>
  <si>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</si>
  <si>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</si>
  <si>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</si>
  <si>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</si>
  <si>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</si>
  <si>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</si>
  <si>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</si>
  <si>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</si>
  <si>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</si>
  <si>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</si>
  <si>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</si>
  <si>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</si>
  <si>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</si>
  <si>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</si>
  <si>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</si>
  <si>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</si>
  <si>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</si>
  <si>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</si>
  <si>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</si>
  <si>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</si>
  <si>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</si>
  <si>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</si>
  <si>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</si>
  <si>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</si>
  <si>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</si>
  <si>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</si>
  <si>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</si>
  <si>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</si>
  <si>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</si>
  <si>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</si>
  <si>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</si>
  <si>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</si>
  <si>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</si>
  <si>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</si>
  <si>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</si>
  <si>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</si>
  <si>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</si>
  <si>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</si>
  <si>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</si>
  <si>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</si>
  <si>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</si>
  <si>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</si>
  <si>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</si>
  <si>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</si>
  <si>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</si>
  <si>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</si>
  <si>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</si>
  <si>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</si>
  <si>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</si>
  <si>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</si>
  <si>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</si>
  <si>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</si>
  <si>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</si>
  <si>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</si>
  <si>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</si>
  <si>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</si>
  <si>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</si>
  <si>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</si>
  <si>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</si>
  <si>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</si>
  <si>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</si>
  <si>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</si>
  <si>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</si>
  <si>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</si>
  <si>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</si>
  <si>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</si>
  <si>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</si>
  <si>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</si>
  <si>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</si>
  <si>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</si>
  <si>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</si>
  <si>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</si>
  <si>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</si>
  <si>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</si>
  <si>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</si>
  <si>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</si>
  <si>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</si>
  <si>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</si>
  <si>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</si>
  <si>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</si>
  <si>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</si>
  <si>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</si>
  <si>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</si>
  <si>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</si>
  <si>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</si>
  <si>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</si>
  <si>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</si>
  <si>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</si>
  <si>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</si>
  <si>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</si>
  <si>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</si>
  <si>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</si>
  <si>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</si>
  <si>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</si>
  <si>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</si>
  <si>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</si>
  <si>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</si>
  <si>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</si>
  <si>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</si>
  <si>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</si>
  <si>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</si>
  <si>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</si>
  <si>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</si>
  <si>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</si>
  <si>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</si>
  <si>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</si>
  <si>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</si>
  <si>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</si>
  <si>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</si>
  <si>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</si>
  <si>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</si>
  <si>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</si>
  <si>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</si>
  <si>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</si>
  <si>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</si>
  <si>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</si>
  <si>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</si>
  <si>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</si>
  <si>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</si>
  <si>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</si>
  <si>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</si>
  <si>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</si>
  <si>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</si>
  <si>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</si>
  <si>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</si>
  <si>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</si>
  <si>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</si>
  <si>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</si>
  <si>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</si>
  <si>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</si>
  <si>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</si>
  <si>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</si>
  <si>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</si>
  <si>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</si>
  <si>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</si>
  <si>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</si>
  <si>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</si>
  <si>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</si>
  <si>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</si>
  <si>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</si>
  <si>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</si>
  <si>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</si>
  <si>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</si>
  <si>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</si>
  <si>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</si>
  <si>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</si>
  <si>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</si>
  <si>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</si>
  <si>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</si>
  <si>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</si>
  <si>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</si>
  <si>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</si>
  <si>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</si>
  <si>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</si>
  <si>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</si>
  <si>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</si>
  <si>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</si>
  <si>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</si>
  <si>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</si>
  <si>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</si>
  <si>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</si>
  <si>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</si>
  <si>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</si>
  <si>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</si>
  <si>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</si>
  <si>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</si>
  <si>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</si>
  <si>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</si>
  <si>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</si>
  <si>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</si>
  <si>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</si>
  <si>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</si>
  <si>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</si>
  <si>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</si>
  <si>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</si>
  <si>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</si>
  <si>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</si>
  <si>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</si>
  <si>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</si>
  <si>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</si>
  <si>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</si>
  <si>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</si>
  <si>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</si>
  <si>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</si>
  <si>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</si>
  <si>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</si>
  <si>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</si>
  <si>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</si>
  <si>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</si>
  <si>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</si>
  <si>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</si>
  <si>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</si>
  <si>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</si>
  <si>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</si>
  <si>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</si>
  <si>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</si>
  <si>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</si>
  <si>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</si>
  <si>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</si>
  <si>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</si>
  <si>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</si>
  <si>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</si>
  <si>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</si>
  <si>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</si>
  <si>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</si>
  <si>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</si>
  <si>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</si>
  <si>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</si>
  <si>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</si>
  <si>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</si>
  <si>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</si>
  <si>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</si>
  <si>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</si>
  <si>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</si>
  <si>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</si>
  <si>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</si>
  <si>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</si>
  <si>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</si>
  <si>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</si>
  <si>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</si>
  <si>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</si>
  <si>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</si>
  <si>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</si>
  <si>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</si>
  <si>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</si>
  <si>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</si>
  <si>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</si>
  <si>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</si>
  <si>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</si>
  <si>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</si>
  <si>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</si>
  <si>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</si>
  <si>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</si>
  <si>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</si>
  <si>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</si>
  <si>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</si>
  <si>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</si>
  <si>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</si>
  <si>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</si>
  <si>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</si>
  <si>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</si>
  <si>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</si>
  <si>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</si>
  <si>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</si>
  <si>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</si>
  <si>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</si>
  <si>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</si>
  <si>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</si>
  <si>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</si>
  <si>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</si>
  <si>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</si>
  <si>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</si>
  <si>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</si>
  <si>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</si>
  <si>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</si>
  <si>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</si>
  <si>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</si>
  <si>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</si>
  <si>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</si>
  <si>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</si>
  <si>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</si>
  <si>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</si>
  <si>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</si>
  <si>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</si>
  <si>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</si>
  <si>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</si>
  <si>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</si>
  <si>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</si>
  <si>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</si>
  <si>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</si>
  <si>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</si>
  <si>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</si>
  <si>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</si>
  <si>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</si>
  <si>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</si>
  <si>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</si>
  <si>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</si>
  <si>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</si>
  <si>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</si>
  <si>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</si>
  <si>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</si>
  <si>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</si>
  <si>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</si>
  <si>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</si>
  <si>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</si>
  <si>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</si>
  <si>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</si>
  <si>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</si>
  <si>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</si>
  <si>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</si>
  <si>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</si>
  <si>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</si>
  <si>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</si>
  <si>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</si>
  <si>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</si>
  <si>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</si>
  <si>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</si>
  <si>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</si>
  <si>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</si>
  <si>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</si>
  <si>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</si>
  <si>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</si>
  <si>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</si>
  <si>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</si>
  <si>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</si>
  <si>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</si>
  <si>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</si>
  <si>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</si>
  <si>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</si>
  <si>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</si>
  <si>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</si>
  <si>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</si>
  <si>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</si>
  <si>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</si>
  <si>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</si>
  <si>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</si>
  <si>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</si>
  <si>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</si>
  <si>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</si>
  <si>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</si>
  <si>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</si>
  <si>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</si>
  <si>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</si>
  <si>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</si>
  <si>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</si>
  <si>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</si>
  <si>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</si>
  <si>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</si>
  <si>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</si>
  <si>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</si>
  <si>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</si>
  <si>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</si>
  <si>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</si>
  <si>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</si>
  <si>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</si>
  <si>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</si>
  <si>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</si>
  <si>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</si>
  <si>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</si>
  <si>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</si>
  <si>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</si>
  <si>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</si>
  <si>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</si>
  <si>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</si>
  <si>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</si>
  <si>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</si>
  <si>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</si>
  <si>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</si>
  <si>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</si>
  <si>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</si>
  <si>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</si>
  <si>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</si>
  <si>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</si>
  <si>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</si>
  <si>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</si>
  <si>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</si>
  <si>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</si>
  <si>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</si>
  <si>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</si>
  <si>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</si>
  <si>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</si>
  <si>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</si>
  <si>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</si>
  <si>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</si>
  <si>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</si>
  <si>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</si>
  <si>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</si>
  <si>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</si>
  <si>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</si>
  <si>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</si>
  <si>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</si>
  <si>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</si>
  <si>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</si>
  <si>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</si>
  <si>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</si>
  <si>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</si>
  <si>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</si>
  <si>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</si>
  <si>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</si>
  <si>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</si>
  <si>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</si>
  <si>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</si>
  <si>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</si>
  <si>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</si>
  <si>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</si>
  <si>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</si>
  <si>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</si>
  <si>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</si>
  <si>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</si>
  <si>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</si>
  <si>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</si>
  <si>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</si>
  <si>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</si>
  <si>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</si>
  <si>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</si>
  <si>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</si>
  <si>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</si>
  <si>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</si>
  <si>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</si>
  <si>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</si>
  <si>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</si>
  <si>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</si>
  <si>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</si>
  <si>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</si>
  <si>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</si>
  <si>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</si>
  <si>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</si>
  <si>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</si>
  <si>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</si>
  <si>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</si>
  <si>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</si>
  <si>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</si>
  <si>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</si>
  <si>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</si>
  <si>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</si>
  <si>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</si>
  <si>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</si>
  <si>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</si>
  <si>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</si>
  <si>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</si>
  <si>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</si>
  <si>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</si>
  <si>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</si>
  <si>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</si>
  <si>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</si>
  <si>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</si>
  <si>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</si>
  <si>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</si>
  <si>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</si>
  <si>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</si>
  <si>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</si>
  <si>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</si>
  <si>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</si>
  <si>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</si>
  <si>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</si>
  <si>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</si>
  <si>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</si>
  <si>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</si>
  <si>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</si>
  <si>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</si>
  <si>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</si>
  <si>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</si>
  <si>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</si>
  <si>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</si>
  <si>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</si>
  <si>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</si>
  <si>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</si>
  <si>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</si>
  <si>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</si>
  <si>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</si>
  <si>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</si>
  <si>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</si>
  <si>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</si>
  <si>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</si>
  <si>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</si>
  <si>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</si>
  <si>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</si>
  <si>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</si>
  <si>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</si>
  <si>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</si>
  <si>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</si>
  <si>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</si>
  <si>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</si>
  <si>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</si>
  <si>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</si>
  <si>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</si>
  <si>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</si>
  <si>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</si>
  <si>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</si>
  <si>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</si>
  <si>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</si>
  <si>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</si>
  <si>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</si>
  <si>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</si>
  <si>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</si>
  <si>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</si>
  <si>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</si>
  <si>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</si>
  <si>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</si>
  <si>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</si>
  <si>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</si>
  <si>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</si>
  <si>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</si>
  <si>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</si>
  <si>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</si>
  <si>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</si>
  <si>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</si>
  <si>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</si>
  <si>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</si>
  <si>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</si>
  <si>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</si>
  <si>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</si>
  <si>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</si>
  <si>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</si>
  <si>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</si>
  <si>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</si>
  <si>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</si>
  <si>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</si>
  <si>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</si>
  <si>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</si>
  <si>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</si>
  <si>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</si>
  <si>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</si>
  <si>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</si>
  <si>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</si>
  <si>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</si>
  <si>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</si>
  <si>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</si>
  <si>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</si>
  <si>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</si>
  <si>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</si>
  <si>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</si>
  <si>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</si>
  <si>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</si>
  <si>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</si>
  <si>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</si>
  <si>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</si>
  <si>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</si>
  <si>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</si>
  <si>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</si>
  <si>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</si>
  <si>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</si>
  <si>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</si>
  <si>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</si>
  <si>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</si>
  <si>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</si>
  <si>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</si>
  <si>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</si>
  <si>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</si>
  <si>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</si>
  <si>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</si>
  <si>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</si>
  <si>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</si>
  <si>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</si>
  <si>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</si>
  <si>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</si>
  <si>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</si>
  <si>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</si>
  <si>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</si>
  <si>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</si>
  <si>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</si>
  <si>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</si>
  <si>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</si>
  <si>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</si>
  <si>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</si>
  <si>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</si>
  <si>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</si>
  <si>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</si>
  <si>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</si>
  <si>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</si>
  <si>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</si>
  <si>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</si>
  <si>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</si>
  <si>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</si>
  <si>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</si>
  <si>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</si>
  <si>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</si>
  <si>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</si>
  <si>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</si>
  <si>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</si>
  <si>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</si>
  <si>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</si>
  <si>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</si>
  <si>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</si>
  <si>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</si>
  <si>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</si>
  <si>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</si>
  <si>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</si>
  <si>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</si>
  <si>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</si>
  <si>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</si>
  <si>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</si>
  <si>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</si>
  <si>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</si>
  <si>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</si>
  <si>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</si>
  <si>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</si>
  <si>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</si>
  <si>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</si>
  <si>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</si>
  <si>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</si>
  <si>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</si>
  <si>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</si>
  <si>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</si>
  <si>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</si>
  <si>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</si>
  <si>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</si>
  <si>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</si>
  <si>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</si>
  <si>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</si>
  <si>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</si>
  <si>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</si>
  <si>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</si>
  <si>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</si>
  <si>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</si>
  <si>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</si>
  <si>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</si>
  <si>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</si>
  <si>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</si>
  <si>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</si>
  <si>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</si>
  <si>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</si>
  <si>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</si>
  <si>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</si>
  <si>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</si>
  <si>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</si>
  <si>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</si>
  <si>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</si>
  <si>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</si>
  <si>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</si>
  <si>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</si>
  <si>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</si>
  <si>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</si>
  <si>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</si>
  <si>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</si>
  <si>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</si>
  <si>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</si>
  <si>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</si>
  <si>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</si>
  <si>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</si>
  <si>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</si>
  <si>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</si>
  <si>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</si>
  <si>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</si>
  <si>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</si>
  <si>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</si>
  <si>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</si>
  <si>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</si>
  <si>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</si>
  <si>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</si>
  <si>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</si>
  <si>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</si>
  <si>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</si>
  <si>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</si>
  <si>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</si>
  <si>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</si>
  <si>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</si>
  <si>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</si>
  <si>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</si>
  <si>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</si>
  <si>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</si>
  <si>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</si>
  <si>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</si>
  <si>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</si>
  <si>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</si>
  <si>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</si>
  <si>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</si>
  <si>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</si>
  <si>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</si>
  <si>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</si>
  <si>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</si>
  <si>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</si>
  <si>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</si>
  <si>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</si>
  <si>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</si>
  <si>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</si>
  <si>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</si>
  <si>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</si>
  <si>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</si>
  <si>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</si>
  <si>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</si>
  <si>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</si>
  <si>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</si>
  <si>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</si>
  <si>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</si>
  <si>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</si>
  <si>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</si>
  <si>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</si>
  <si>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</si>
  <si>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</si>
  <si>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</si>
  <si>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</si>
  <si>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</si>
  <si>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</si>
  <si>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</si>
  <si>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</si>
  <si>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</si>
  <si>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</si>
  <si>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</si>
  <si>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</si>
  <si>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</si>
  <si>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</si>
  <si>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</si>
  <si>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</si>
  <si>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</si>
  <si>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</si>
  <si>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</si>
  <si>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</si>
  <si>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</si>
  <si>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</si>
  <si>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</si>
  <si>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</si>
  <si>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</si>
  <si>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</si>
  <si>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</si>
  <si>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</si>
  <si>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</si>
  <si>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</si>
  <si>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</si>
  <si>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</si>
  <si>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</si>
  <si>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</si>
  <si>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</si>
  <si>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</si>
  <si>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</si>
  <si>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</si>
  <si>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</si>
  <si>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</si>
  <si>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</si>
  <si>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</si>
  <si>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</si>
  <si>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</si>
  <si>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</si>
  <si>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</si>
  <si>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</si>
  <si>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</si>
  <si>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</si>
  <si>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</si>
  <si>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</si>
  <si>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</si>
  <si>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</si>
  <si>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</si>
  <si>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</si>
  <si>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</si>
  <si>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</si>
  <si>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</si>
  <si>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</si>
  <si>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</si>
  <si>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</si>
  <si>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</si>
  <si>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</si>
  <si>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</si>
  <si>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</si>
  <si>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</si>
  <si>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</si>
  <si>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</si>
  <si>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</si>
  <si>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</si>
  <si>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</si>
  <si>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</si>
  <si>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</si>
  <si>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</si>
  <si>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</si>
  <si>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</si>
  <si>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</si>
  <si>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</si>
  <si>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</si>
  <si>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</si>
  <si>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</si>
  <si>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</si>
  <si>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</si>
  <si>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</si>
  <si>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</si>
  <si>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</si>
  <si>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</si>
  <si>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</si>
  <si>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</si>
  <si>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</si>
  <si>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</si>
  <si>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</si>
  <si>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</si>
  <si>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</si>
  <si>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</si>
  <si>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</si>
  <si>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</si>
  <si>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</si>
  <si>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</si>
  <si>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</si>
  <si>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</si>
  <si>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</si>
  <si>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</si>
  <si>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</si>
  <si>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</si>
  <si>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</si>
  <si>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</si>
  <si>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</si>
  <si>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</si>
  <si>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</si>
  <si>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</si>
  <si>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</si>
  <si>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</si>
  <si>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</si>
  <si>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</si>
  <si>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</si>
  <si>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</si>
  <si>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</si>
  <si>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</si>
  <si>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</si>
  <si>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</si>
  <si>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</si>
  <si>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</si>
  <si>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</si>
  <si>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</si>
  <si>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</si>
  <si>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</si>
  <si>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</si>
  <si>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</si>
  <si>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</si>
  <si>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</si>
  <si>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</si>
  <si>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</si>
  <si>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</si>
  <si>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</si>
  <si>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</si>
  <si>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</si>
  <si>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</si>
  <si>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</si>
  <si>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</si>
  <si>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</si>
  <si>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</si>
  <si>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</si>
  <si>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</si>
  <si>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</si>
  <si>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</si>
  <si>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</si>
  <si>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</si>
  <si>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</si>
  <si>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</si>
  <si>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</si>
  <si>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</si>
  <si>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</si>
  <si>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</si>
  <si>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</si>
  <si>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</si>
  <si>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</si>
  <si>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</si>
  <si>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</si>
  <si>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</si>
  <si>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</si>
  <si>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</si>
  <si>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</si>
  <si>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</si>
  <si>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</si>
  <si>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</si>
  <si>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</si>
  <si>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</si>
  <si>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</si>
  <si>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</si>
  <si>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</si>
  <si>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</si>
  <si>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</si>
  <si>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</si>
  <si>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</si>
  <si>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</si>
  <si>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</si>
  <si>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</si>
  <si>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</si>
  <si>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</si>
  <si>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</si>
  <si>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</si>
  <si>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</si>
  <si>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</si>
  <si>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</si>
  <si>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</si>
  <si>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</si>
  <si>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</si>
  <si>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</si>
  <si>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</si>
  <si>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</si>
  <si>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</si>
  <si>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</si>
  <si>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</si>
  <si>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</si>
  <si>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</si>
  <si>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</si>
  <si>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</si>
  <si>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</si>
  <si>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</si>
  <si>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</si>
  <si>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</si>
  <si>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</si>
  <si>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</si>
  <si>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</si>
  <si>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</si>
  <si>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</si>
  <si>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</si>
  <si>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</si>
  <si>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</si>
  <si>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</si>
  <si>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</si>
  <si>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</si>
  <si>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</si>
  <si>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</si>
  <si>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</si>
  <si>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</si>
  <si>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</si>
  <si>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</si>
  <si>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</si>
  <si>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</si>
  <si>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</si>
  <si>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</si>
  <si>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</si>
  <si>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</si>
  <si>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</si>
  <si>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</si>
  <si>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</si>
  <si>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</si>
  <si>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</si>
  <si>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</si>
  <si>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</si>
  <si>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</si>
  <si>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</si>
  <si>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</si>
  <si>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</si>
  <si>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</si>
  <si>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</si>
  <si>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</si>
  <si>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</si>
  <si>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</si>
  <si>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</si>
  <si>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</si>
  <si>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</si>
  <si>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</si>
  <si>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</si>
  <si>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</si>
  <si>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</si>
  <si>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</si>
  <si>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</si>
  <si>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</si>
  <si>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</si>
  <si>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</si>
  <si>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</si>
  <si>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</si>
  <si>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</si>
  <si>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</si>
  <si>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</si>
  <si>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</si>
  <si>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</si>
  <si>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</si>
  <si>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</si>
  <si>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</si>
  <si>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</si>
  <si>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</si>
  <si>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</si>
  <si>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</si>
  <si>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</si>
  <si>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</si>
  <si>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</si>
  <si>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</si>
  <si>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</si>
  <si>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</si>
  <si>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</si>
  <si>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</si>
  <si>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</si>
  <si>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</si>
  <si>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</si>
  <si>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</si>
  <si>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</si>
  <si>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</si>
  <si>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</si>
  <si>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</si>
  <si>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</si>
  <si>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</si>
  <si>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</si>
  <si>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</si>
  <si>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</si>
  <si>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</si>
  <si>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</si>
  <si>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</si>
  <si>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</si>
  <si>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</si>
  <si>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</si>
  <si>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</si>
  <si>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</si>
  <si>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</si>
  <si>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</si>
  <si>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</si>
  <si>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</si>
  <si>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</si>
  <si>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</si>
  <si>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</si>
  <si>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</si>
  <si>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</si>
  <si>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</si>
  <si>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</si>
  <si>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</si>
  <si>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</si>
  <si>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</si>
  <si>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</si>
  <si>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</si>
  <si>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</si>
  <si>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</si>
  <si>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</si>
  <si>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</si>
  <si>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</si>
  <si>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</si>
  <si>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</si>
  <si>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</si>
  <si>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</si>
  <si>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</si>
  <si>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</si>
  <si>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</si>
  <si>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</si>
  <si>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</si>
  <si>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</si>
  <si>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</si>
  <si>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</si>
  <si>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</si>
  <si>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</si>
  <si>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</si>
  <si>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</si>
  <si>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</si>
  <si>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</si>
  <si>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</si>
  <si>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</si>
  <si>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</si>
  <si>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</si>
  <si>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</si>
  <si>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</si>
  <si>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</si>
  <si>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</si>
  <si>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</si>
  <si>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</si>
  <si>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</si>
  <si>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</si>
  <si>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</si>
  <si>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</si>
  <si>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</si>
  <si>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</si>
  <si>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</si>
  <si>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</si>
  <si>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</si>
  <si>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</si>
  <si>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</si>
  <si>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</si>
  <si>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</si>
  <si>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</si>
  <si>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</si>
  <si>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</si>
  <si>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</si>
  <si>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</si>
  <si>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</si>
  <si>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</si>
  <si>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</si>
  <si>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</si>
  <si>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</si>
  <si>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</si>
  <si>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</si>
  <si>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</si>
  <si>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</si>
  <si>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</si>
  <si>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</si>
  <si>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</si>
  <si>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</si>
  <si>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</si>
  <si>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</si>
  <si>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</si>
  <si>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</si>
  <si>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</si>
  <si>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</si>
  <si>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</si>
  <si>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</si>
  <si>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</si>
  <si>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</si>
  <si>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</si>
  <si>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</si>
  <si>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</si>
  <si>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</si>
  <si>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</si>
  <si>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</si>
  <si>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</si>
  <si>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</si>
  <si>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</si>
  <si>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</si>
  <si>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</si>
  <si>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</si>
  <si>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</si>
  <si>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</si>
  <si>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</si>
  <si>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</si>
  <si>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</si>
  <si>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</si>
  <si>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</si>
  <si>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</si>
  <si>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</si>
  <si>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</si>
  <si>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</si>
  <si>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</si>
  <si>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</si>
  <si>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</si>
  <si>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</si>
  <si>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</si>
  <si>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</si>
  <si>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</si>
  <si>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</si>
  <si>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</si>
  <si>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</si>
  <si>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</si>
  <si>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</si>
  <si>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</si>
  <si>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</si>
  <si>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</si>
  <si>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</si>
  <si>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</si>
  <si>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</si>
  <si>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</si>
  <si>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</si>
  <si>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</si>
  <si>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</si>
  <si>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</si>
  <si>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</si>
  <si>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</si>
  <si>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</si>
  <si>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</si>
  <si>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</si>
  <si>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</si>
  <si>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</si>
  <si>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</si>
  <si>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</si>
  <si>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</si>
  <si>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</si>
  <si>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</si>
  <si>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</si>
  <si>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</si>
  <si>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</si>
  <si>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</si>
  <si>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</si>
  <si>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</si>
  <si>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</si>
  <si>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</si>
  <si>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</si>
  <si>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</si>
  <si>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</si>
  <si>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</si>
  <si>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</si>
  <si>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</si>
  <si>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</si>
  <si>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</si>
  <si>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</si>
  <si>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</si>
  <si>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</si>
  <si>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</si>
  <si>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</si>
  <si>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</si>
  <si>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</si>
  <si>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</si>
  <si>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</si>
  <si>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</si>
  <si>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</si>
  <si>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</si>
  <si>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</si>
  <si>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</si>
  <si>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</si>
  <si>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</si>
  <si>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</si>
  <si>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</si>
  <si>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</si>
  <si>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</si>
  <si>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</si>
  <si>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</si>
  <si>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</si>
  <si>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</si>
  <si>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</si>
  <si>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</si>
  <si>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</si>
  <si>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</si>
  <si>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</si>
  <si>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</si>
  <si>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</si>
  <si>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</si>
  <si>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</si>
  <si>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</si>
  <si>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</si>
  <si>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</si>
  <si>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</si>
  <si>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</si>
  <si>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</si>
  <si>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</si>
  <si>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</si>
  <si>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</si>
  <si>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</si>
  <si>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</si>
  <si>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</si>
  <si>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</si>
  <si>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</si>
  <si>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</si>
  <si>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</si>
  <si>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</si>
  <si>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</si>
  <si>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</si>
  <si>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</si>
  <si>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</si>
  <si>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</si>
  <si>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</si>
  <si>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</si>
  <si>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</si>
  <si>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</si>
  <si>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</si>
  <si>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</si>
  <si>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</si>
  <si>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</si>
  <si>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</si>
  <si>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</si>
  <si>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</si>
  <si>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</si>
  <si>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</si>
  <si>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</si>
  <si>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</si>
  <si>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</si>
  <si>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</si>
  <si>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</si>
  <si>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</si>
  <si>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</si>
  <si>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</si>
  <si>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</si>
  <si>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</si>
  <si>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</si>
  <si>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</si>
  <si>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</si>
  <si>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</si>
  <si>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</si>
  <si>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</si>
  <si>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</si>
  <si>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</si>
  <si>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</si>
  <si>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</si>
  <si>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</si>
  <si>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</si>
  <si>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</si>
  <si>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</si>
  <si>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</si>
  <si>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</si>
  <si>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</si>
  <si>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</si>
  <si>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</si>
  <si>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</si>
  <si>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</si>
  <si>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</si>
  <si>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</si>
  <si>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</si>
  <si>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</si>
  <si>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</si>
  <si>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</si>
  <si>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</si>
  <si>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</si>
  <si>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</si>
  <si>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</si>
  <si>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</si>
  <si>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</si>
  <si>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</si>
  <si>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</si>
  <si>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</si>
  <si>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</si>
  <si>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</si>
  <si>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</si>
  <si>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</si>
  <si>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</si>
  <si>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</si>
  <si>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</si>
  <si>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</si>
  <si>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</si>
  <si>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</si>
  <si>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</si>
  <si>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</si>
  <si>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</si>
  <si>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</si>
  <si>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</si>
  <si>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</si>
  <si>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</si>
  <si>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</si>
  <si>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</si>
  <si>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</si>
  <si>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</si>
  <si>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</si>
  <si>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</si>
  <si>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</si>
  <si>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</si>
  <si>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</si>
  <si>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</si>
  <si>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</si>
  <si>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</si>
  <si>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</si>
  <si>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</si>
  <si>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</si>
  <si>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</si>
  <si>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</si>
  <si>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</si>
  <si>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</si>
  <si>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</si>
  <si>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</si>
  <si>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</si>
  <si>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</si>
  <si>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</si>
  <si>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</si>
  <si>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</si>
  <si>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</si>
  <si>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</si>
  <si>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</si>
  <si>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</si>
  <si>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</si>
  <si>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</si>
  <si>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</si>
  <si>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</si>
  <si>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</si>
  <si>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</si>
  <si>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</si>
  <si>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</si>
  <si>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</si>
  <si>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</si>
  <si>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</si>
  <si>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</si>
  <si>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</si>
  <si>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</si>
  <si>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</si>
  <si>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</si>
  <si>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</si>
  <si>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</si>
  <si>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</si>
  <si>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</si>
  <si>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</si>
  <si>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</si>
  <si>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</si>
  <si>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</si>
  <si>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</si>
  <si>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</si>
  <si>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</si>
  <si>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</si>
  <si>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</si>
  <si>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</si>
  <si>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</si>
  <si>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</si>
  <si>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</si>
  <si>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</si>
  <si>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</si>
  <si>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</si>
  <si>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</si>
  <si>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</si>
  <si>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</si>
  <si>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</si>
  <si>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</si>
  <si>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</si>
  <si>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</si>
  <si>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</si>
  <si>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</si>
  <si>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</si>
  <si>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</si>
  <si>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</si>
  <si>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</si>
  <si>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</si>
  <si>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</si>
  <si>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</si>
  <si>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</si>
  <si>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</si>
  <si>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</si>
  <si>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</si>
  <si>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</si>
  <si>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</si>
  <si>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</si>
  <si>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</si>
  <si>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</si>
  <si>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</si>
  <si>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</si>
  <si>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</si>
  <si>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</si>
  <si>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</si>
  <si>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</si>
  <si>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</si>
  <si>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</si>
  <si>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</si>
  <si>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</si>
  <si>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</si>
  <si>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</si>
  <si>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</si>
  <si>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</si>
  <si>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</si>
  <si>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</si>
  <si>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</si>
  <si>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</si>
  <si>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</si>
  <si>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</si>
  <si>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</si>
  <si>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</si>
  <si>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</si>
  <si>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</si>
  <si>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</si>
  <si>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</si>
  <si>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</si>
  <si>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</si>
  <si>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</si>
  <si>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</si>
  <si>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</si>
  <si>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</si>
  <si>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</si>
  <si>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</si>
  <si>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</si>
  <si>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</si>
  <si>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</si>
  <si>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</si>
  <si>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</si>
  <si>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</si>
  <si>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</si>
  <si>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</si>
  <si>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</si>
  <si>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</si>
  <si>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</si>
  <si>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</si>
  <si>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</si>
  <si>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</si>
  <si>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</si>
  <si>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</si>
  <si>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</si>
  <si>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</si>
  <si>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</si>
  <si>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</si>
  <si>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</si>
  <si>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</si>
  <si>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</si>
  <si>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</si>
  <si>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</si>
  <si>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</si>
  <si>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</si>
  <si>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</si>
  <si>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</si>
  <si>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</si>
  <si>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</si>
  <si>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</si>
  <si>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</si>
  <si>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</si>
  <si>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</si>
  <si>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</si>
  <si>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</si>
  <si>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</si>
  <si>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</si>
  <si>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</si>
  <si>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</si>
  <si>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</si>
  <si>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</si>
  <si>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</si>
  <si>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</si>
  <si>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</si>
  <si>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</si>
  <si>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</si>
  <si>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</si>
  <si>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</si>
  <si>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</si>
  <si>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</si>
  <si>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</si>
  <si>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</si>
  <si>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</si>
  <si>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</si>
  <si>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</si>
  <si>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</si>
  <si>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</si>
  <si>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</si>
  <si>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</si>
  <si>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</si>
  <si>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</si>
  <si>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</si>
  <si>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</si>
  <si>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</si>
  <si>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</si>
  <si>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</si>
  <si>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</si>
  <si>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</si>
  <si>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</si>
  <si>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</si>
  <si>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</si>
  <si>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</si>
  <si>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</si>
  <si>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</si>
  <si>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</si>
  <si>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</si>
  <si>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</si>
  <si>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</si>
  <si>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</si>
  <si>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</si>
  <si>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</si>
  <si>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</si>
  <si>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</si>
  <si>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</si>
  <si>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</si>
  <si>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</si>
  <si>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</si>
  <si>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</si>
  <si>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</si>
  <si>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</si>
  <si>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</si>
  <si>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</si>
  <si>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</si>
  <si>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</si>
  <si>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</si>
  <si>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</si>
  <si>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</si>
  <si>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</si>
  <si>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</si>
  <si>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</si>
  <si>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</si>
  <si>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</si>
  <si>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</si>
  <si>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</si>
  <si>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</si>
  <si>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</si>
  <si>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</si>
  <si>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</si>
  <si>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</si>
  <si>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</si>
  <si>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</si>
  <si>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</si>
  <si>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</si>
  <si>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</si>
  <si>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</si>
  <si>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</si>
  <si>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</si>
  <si>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</si>
  <si>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</si>
  <si>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</si>
  <si>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</si>
  <si>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</si>
  <si>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</si>
  <si>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</si>
  <si>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</si>
  <si>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</si>
  <si>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</si>
  <si>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</si>
  <si>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</si>
  <si>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</si>
  <si>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</si>
  <si>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</si>
  <si>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</si>
  <si>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</si>
  <si>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</si>
  <si>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</si>
  <si>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</si>
  <si>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</si>
  <si>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</si>
  <si>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</si>
  <si>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</si>
  <si>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</si>
  <si>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</si>
  <si>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</si>
  <si>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</si>
  <si>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</si>
  <si>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</si>
  <si>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</si>
  <si>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</si>
  <si>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</si>
  <si>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</si>
  <si>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</si>
  <si>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</si>
  <si>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</si>
  <si>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</si>
  <si>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</si>
  <si>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</si>
  <si>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</si>
  <si>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</si>
  <si>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</si>
  <si>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</si>
  <si>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</si>
  <si>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</si>
  <si>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</si>
  <si>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</si>
  <si>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</si>
  <si>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</si>
  <si>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</si>
  <si>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</si>
  <si>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</si>
  <si>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</si>
  <si>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</si>
  <si>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</si>
  <si>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</si>
  <si>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</si>
  <si>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</si>
  <si>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</si>
  <si>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</si>
  <si>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</si>
  <si>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</si>
  <si>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</si>
  <si>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</si>
  <si>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</si>
  <si>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</si>
  <si>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</si>
  <si>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</si>
  <si>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</si>
  <si>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</si>
  <si>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</si>
  <si>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</si>
  <si>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</si>
  <si>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</si>
  <si>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</si>
  <si>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</si>
  <si>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</si>
  <si>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</si>
  <si>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</si>
  <si>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</si>
  <si>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</si>
  <si>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</si>
  <si>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</si>
  <si>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</si>
  <si>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</si>
  <si>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</si>
  <si>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</si>
  <si>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</si>
  <si>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</si>
  <si>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</si>
  <si>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</si>
  <si>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</si>
  <si>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</si>
  <si>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</si>
  <si>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</si>
  <si>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</si>
  <si>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</si>
  <si>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</si>
  <si>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</si>
  <si>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</si>
  <si>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</si>
  <si>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</si>
  <si>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</si>
  <si>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</si>
  <si>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</si>
  <si>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</si>
  <si>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</si>
  <si>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</si>
  <si>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</si>
  <si>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</si>
  <si>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</si>
  <si>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</si>
  <si>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</si>
  <si>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</si>
  <si>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</si>
  <si>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</si>
  <si>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</si>
  <si>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</si>
  <si>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</si>
  <si>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</si>
  <si>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</si>
  <si>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</si>
  <si>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</si>
  <si>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</si>
  <si>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</si>
  <si>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</si>
  <si>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</si>
  <si>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</si>
  <si>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</si>
  <si>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</si>
  <si>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</si>
  <si>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</si>
  <si>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</si>
  <si>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</si>
  <si>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</si>
  <si>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</si>
  <si>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</si>
  <si>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</si>
  <si>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</si>
  <si>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</si>
  <si>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</si>
  <si>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</si>
  <si>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</si>
  <si>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</si>
  <si>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</si>
  <si>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</si>
  <si>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</si>
  <si>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</si>
  <si>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</si>
  <si>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</si>
  <si>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</si>
  <si>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</si>
  <si>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</si>
  <si>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</si>
  <si>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</si>
  <si>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</si>
  <si>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</si>
  <si>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</si>
  <si>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</si>
  <si>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</si>
  <si>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</si>
  <si>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</si>
  <si>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</si>
  <si>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</si>
  <si>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</si>
  <si>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</si>
  <si>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</si>
  <si>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</si>
  <si>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</si>
  <si>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</si>
  <si>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</si>
  <si>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</si>
  <si>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</si>
  <si>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</si>
  <si>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</si>
  <si>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</si>
  <si>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</si>
  <si>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</si>
  <si>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</si>
  <si>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</si>
  <si>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</si>
  <si>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</si>
  <si>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</si>
  <si>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</si>
  <si>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</si>
  <si>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</si>
  <si>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</si>
  <si>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</si>
  <si>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</si>
  <si>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</si>
  <si>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</si>
  <si>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</si>
  <si>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</si>
  <si>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</si>
  <si>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</si>
  <si>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</si>
  <si>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</si>
  <si>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</si>
  <si>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</si>
  <si>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</si>
  <si>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</si>
  <si>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</si>
  <si>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</si>
  <si>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</si>
  <si>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</si>
  <si>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</si>
  <si>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</si>
  <si>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</si>
  <si>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</si>
  <si>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</si>
  <si>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</si>
  <si>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</si>
  <si>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</si>
  <si>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</si>
  <si>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</si>
  <si>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</si>
  <si>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</si>
  <si>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</si>
  <si>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</si>
  <si>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</si>
  <si>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</si>
  <si>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</si>
  <si>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</si>
  <si>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</si>
  <si>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</si>
  <si>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</si>
  <si>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</si>
  <si>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</si>
  <si>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</si>
  <si>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</si>
  <si>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</si>
  <si>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</si>
  <si>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</si>
  <si>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</si>
  <si>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</si>
  <si>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</si>
  <si>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</si>
  <si>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</si>
  <si>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</si>
  <si>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</si>
  <si>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</si>
  <si>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</si>
  <si>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</si>
  <si>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</si>
  <si>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</si>
  <si>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</si>
  <si>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</si>
  <si>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</si>
  <si>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</si>
  <si>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</si>
  <si>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</si>
  <si>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</si>
  <si>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</si>
  <si>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</si>
  <si>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</si>
  <si>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</si>
  <si>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</si>
  <si>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</si>
  <si>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</si>
  <si>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</si>
  <si>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</si>
  <si>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</si>
  <si>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</si>
  <si>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</si>
  <si>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</si>
  <si>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</si>
  <si>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</si>
  <si>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</si>
  <si>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</si>
  <si>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</si>
  <si>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</si>
  <si>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</si>
  <si>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</si>
  <si>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</si>
  <si>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</si>
  <si>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</si>
  <si>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</si>
  <si>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</si>
  <si>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</si>
  <si>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</si>
  <si>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</si>
  <si>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</si>
  <si>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</si>
  <si>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</si>
  <si>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</si>
  <si>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</si>
  <si>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</si>
  <si>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</si>
  <si>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</si>
  <si>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</si>
  <si>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</si>
  <si>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</si>
  <si>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</si>
  <si>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</si>
  <si>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</si>
  <si>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</si>
  <si>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</si>
  <si>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</si>
  <si>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</si>
  <si>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</si>
  <si>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</si>
  <si>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</si>
  <si>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</si>
  <si>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</si>
  <si>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</si>
  <si>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</si>
  <si>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</si>
  <si>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</si>
  <si>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</si>
  <si>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</si>
  <si>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</si>
  <si>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</si>
  <si>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</si>
  <si>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</si>
  <si>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</si>
  <si>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</si>
  <si>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</si>
  <si>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</si>
  <si>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</si>
  <si>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</si>
  <si>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</si>
  <si>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</si>
  <si>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</si>
  <si>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</si>
  <si>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</si>
  <si>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</si>
  <si>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</si>
  <si>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</si>
  <si>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</si>
  <si>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</si>
  <si>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</si>
  <si>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</si>
  <si>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</si>
  <si>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</si>
  <si>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</si>
  <si>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</si>
  <si>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</si>
  <si>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</si>
  <si>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</si>
  <si>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</si>
  <si>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</si>
  <si>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</si>
  <si>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</si>
  <si>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</si>
  <si>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</si>
  <si>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</si>
  <si>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</si>
  <si>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</si>
  <si>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</si>
  <si>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</si>
  <si>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</si>
  <si>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</si>
  <si>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</si>
  <si>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</si>
  <si>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</si>
  <si>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</si>
  <si>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</si>
  <si>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</si>
  <si>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</si>
  <si>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</si>
  <si>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</si>
  <si>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</si>
  <si>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</si>
  <si>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</si>
  <si>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</si>
  <si>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</si>
  <si>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</si>
  <si>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</si>
  <si>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</si>
  <si>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</si>
  <si>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</si>
  <si>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</si>
  <si>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</si>
  <si>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</si>
  <si>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</si>
  <si>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</si>
  <si>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</si>
  <si>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</si>
  <si>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</si>
  <si>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</si>
  <si>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</si>
  <si>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</si>
  <si>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</si>
  <si>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</si>
  <si>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</si>
  <si>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</si>
  <si>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</si>
  <si>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</si>
  <si>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</si>
  <si>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</si>
  <si>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</si>
  <si>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</si>
  <si>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</si>
  <si>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</si>
  <si>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</si>
  <si>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</si>
  <si>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</si>
  <si>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</si>
  <si>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</si>
  <si>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</si>
  <si>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</si>
  <si>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</si>
  <si>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</si>
  <si>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</si>
  <si>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</si>
  <si>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</si>
  <si>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</si>
  <si>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</si>
  <si>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</si>
  <si>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</si>
  <si>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</si>
  <si>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</si>
  <si>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</si>
  <si>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</si>
  <si>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</si>
  <si>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</si>
  <si>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</si>
  <si>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</si>
  <si>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</si>
  <si>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</si>
  <si>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</si>
  <si>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</si>
  <si>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</si>
  <si>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</si>
  <si>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</si>
  <si>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</si>
  <si>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</si>
  <si>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</si>
  <si>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</si>
  <si>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</si>
  <si>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</si>
  <si>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</si>
  <si>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</si>
  <si>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</si>
  <si>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</si>
  <si>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</si>
  <si>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</si>
  <si>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</si>
  <si>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</si>
  <si>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</si>
  <si>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</si>
  <si>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</si>
  <si>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</si>
  <si>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</si>
  <si>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</si>
  <si>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</si>
  <si>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</si>
  <si>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</si>
  <si>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</si>
  <si>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</si>
  <si>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</si>
  <si>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</si>
  <si>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</si>
  <si>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</si>
  <si>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</si>
  <si>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</si>
  <si>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</si>
  <si>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</si>
  <si>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</si>
  <si>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</si>
  <si>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</si>
  <si>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</si>
  <si>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</si>
  <si>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</si>
  <si>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</si>
  <si>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</si>
  <si>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</si>
  <si>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</si>
  <si>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</si>
  <si>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</si>
  <si>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</si>
  <si>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</si>
  <si>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</si>
  <si>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</si>
  <si>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</si>
  <si>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</si>
  <si>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</si>
  <si>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</si>
  <si>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</si>
  <si>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</si>
  <si>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</si>
  <si>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</si>
  <si>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</si>
  <si>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</si>
  <si>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</si>
  <si>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</si>
  <si>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</si>
  <si>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</si>
  <si>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</si>
  <si>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</si>
  <si>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</si>
  <si>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</si>
  <si>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</si>
  <si>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</si>
  <si>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</si>
  <si>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</si>
  <si>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</si>
  <si>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</si>
  <si>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</si>
  <si>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</si>
  <si>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</si>
  <si>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</si>
  <si>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</si>
  <si>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</si>
  <si>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</si>
  <si>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</si>
  <si>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</si>
  <si>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</si>
  <si>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</si>
  <si>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</si>
  <si>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</si>
  <si>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</si>
  <si>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</si>
  <si>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</si>
  <si>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</si>
  <si>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</si>
  <si>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</si>
  <si>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</si>
  <si>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</si>
  <si>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</si>
  <si>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</si>
  <si>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</si>
  <si>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</si>
  <si>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</si>
  <si>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</si>
  <si>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</si>
  <si>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</si>
  <si>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</si>
  <si>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</si>
  <si>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</si>
  <si>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</si>
  <si>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</si>
  <si>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</si>
  <si>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</si>
  <si>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</si>
  <si>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</si>
  <si>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</si>
  <si>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</si>
  <si>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</si>
  <si>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</si>
  <si>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</si>
  <si>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</si>
  <si>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</si>
  <si>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</si>
  <si>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</si>
  <si>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</si>
  <si>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</si>
  <si>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</si>
  <si>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</si>
  <si>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</si>
  <si>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</si>
  <si>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</si>
  <si>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</si>
  <si>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</si>
  <si>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</si>
  <si>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</si>
  <si>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</si>
  <si>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</si>
  <si>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</si>
  <si>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</si>
  <si>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</si>
  <si>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</si>
  <si>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</si>
  <si>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</si>
  <si>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</si>
  <si>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</si>
  <si>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</si>
  <si>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</si>
  <si>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</si>
  <si>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</si>
  <si>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</si>
  <si>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</si>
  <si>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</si>
  <si>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</si>
  <si>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</si>
  <si>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</si>
  <si>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</si>
  <si>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</si>
  <si>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</si>
  <si>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</si>
  <si>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</si>
  <si>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</si>
  <si>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</si>
  <si>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</si>
  <si>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</si>
  <si>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</si>
  <si>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</si>
  <si>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</si>
  <si>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</si>
  <si>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</si>
  <si>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</si>
  <si>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</si>
  <si>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</si>
  <si>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</si>
  <si>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</si>
  <si>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</si>
  <si>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</si>
  <si>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</si>
  <si>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</si>
  <si>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</si>
  <si>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</si>
  <si>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</si>
  <si>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</si>
  <si>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</si>
  <si>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</si>
  <si>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</si>
  <si>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</si>
  <si>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</si>
  <si>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</si>
  <si>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</si>
  <si>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</si>
  <si>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</si>
  <si>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</si>
  <si>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</si>
  <si>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</si>
  <si>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</si>
  <si>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</si>
  <si>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</si>
  <si>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</si>
  <si>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</si>
  <si>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</si>
  <si>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</si>
  <si>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</si>
  <si>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</si>
  <si>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</si>
  <si>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</si>
  <si>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</si>
  <si>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</si>
  <si>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</si>
  <si>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</si>
  <si>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</si>
  <si>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</si>
  <si>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</si>
  <si>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</si>
  <si>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</si>
  <si>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</si>
  <si>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</si>
  <si>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</si>
  <si>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</si>
  <si>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</si>
  <si>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</si>
  <si>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</si>
  <si>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</si>
  <si>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</si>
  <si>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</si>
  <si>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</si>
  <si>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</si>
  <si>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</si>
  <si>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</si>
  <si>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</si>
  <si>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</si>
  <si>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</si>
  <si>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</si>
  <si>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</si>
  <si>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</si>
  <si>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</si>
  <si>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</si>
  <si>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</si>
  <si>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</si>
  <si>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</si>
  <si>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</si>
  <si>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</si>
  <si>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</si>
  <si>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</si>
  <si>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</si>
  <si>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</si>
  <si>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</si>
  <si>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</si>
  <si>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</si>
  <si>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</si>
  <si>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</si>
  <si>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</si>
  <si>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</si>
  <si>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</si>
  <si>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</si>
  <si>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</si>
  <si>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</si>
  <si>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</si>
  <si>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</si>
  <si>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</si>
  <si>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</si>
  <si>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</si>
  <si>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</si>
  <si>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</si>
  <si>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</si>
  <si>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</si>
  <si>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</si>
  <si>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</si>
  <si>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</si>
  <si>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</si>
  <si>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</si>
  <si>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</si>
  <si>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</si>
  <si>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</si>
  <si>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</si>
  <si>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</si>
  <si>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</si>
  <si>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</si>
  <si>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</si>
  <si>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</si>
  <si>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</si>
  <si>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</si>
  <si>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</si>
  <si>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</si>
  <si>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</si>
  <si>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</si>
  <si>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</si>
  <si>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</si>
  <si>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</si>
  <si>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</si>
  <si>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</si>
  <si>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</si>
  <si>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</si>
  <si>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</si>
  <si>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</si>
  <si>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</si>
  <si>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</si>
  <si>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</si>
  <si>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</si>
  <si>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</si>
  <si>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</si>
  <si>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</si>
  <si>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</si>
  <si>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</si>
  <si>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</si>
  <si>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</si>
  <si>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</si>
  <si>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</si>
  <si>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</si>
  <si>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</si>
  <si>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</si>
  <si>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</si>
  <si>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</si>
  <si>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</si>
  <si>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</si>
  <si>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</si>
  <si>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</si>
  <si>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</si>
  <si>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</si>
  <si>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</si>
  <si>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</si>
  <si>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</si>
  <si>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</si>
  <si>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</si>
  <si>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</si>
  <si>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</si>
  <si>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</si>
  <si>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</si>
  <si>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</si>
  <si>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</si>
  <si>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</si>
  <si>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</si>
  <si>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</si>
  <si>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</si>
  <si>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</si>
  <si>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</si>
  <si>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</si>
  <si>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</si>
  <si>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</si>
  <si>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</si>
  <si>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</si>
  <si>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</si>
  <si>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</si>
  <si>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</si>
  <si>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</si>
  <si>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</si>
  <si>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</si>
  <si>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</si>
  <si>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</si>
  <si>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</si>
  <si>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</si>
  <si>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</si>
  <si>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</si>
  <si>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</si>
  <si>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</si>
  <si>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</si>
  <si>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PCM-20251117-00001033</t>
  </si>
  <si>
    <t>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</si>
</sst>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9" totalsRowShown="0" headerRowDxfId="15" dataDxfId="14" headerRowBorderDxfId="12" tableBorderDxfId="13">
  <autoFilter ref="A1:L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315.65875879629311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6.2566666660131887E-2</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45978.607184722219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45978.607184722219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45978.607184722219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45978.607184722219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45978.607184722219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45978.607184722219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45978.607184722219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45978.607184722219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45978.607184722219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45978.607184722219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45978.607184722219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45978.607184722219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45978.607184722219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45978.607184722219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45978.607184722219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45978.607184722219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45978.607184722219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45978.607184722219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45978.607184722219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45978.607184722219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45978.607184722219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45978.607184722219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45978.607184722219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45978.607184722219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45978.607184722219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45978.607184722219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45978.607184722219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45978.607184722219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45978.607184722219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45978.607184722219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45978.607184722219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45978.607184722219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45978.607184722219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45978.607184722219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45978.607184722219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45978.607184722219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45978.607184722219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45978.607184722219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45978.607184722219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45978.607184722219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45978.607184722219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45978.607184722219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45978.607184722219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45978.607184722219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45978.607184722219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45978.607184722219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45978.607184722219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45978.607184722219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45978.607184722219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45978.607184722219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45978.607184722219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45978.607184722219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45978.607184722219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45978.607184722219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45978.607184722219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45978.607184722219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45978.607184722219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45978.607184722219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45978.607184722219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45978.607184722219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45978.607184722219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45978.607184722219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45978.607184722219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45978.607184722219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45978.607184722219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45978.607184722219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45978.607184722219</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45978.607184722219</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45978.607184722219</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45978.607184722219</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153.60734675925778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2.1708421296279994</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45978.607184722219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45978.607184722219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45978.607184722219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45978.607184722219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45978.607184722219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45978.607184722219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45978.607184722219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45978.607184722219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45978.607184722219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45978.607184722219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45978.607184722219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45978.607184722219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45978.607184722219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45978.607184722219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45978.607184722219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45978.607184722219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45978.607184722219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45978.607184722219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45978.607184722219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45978.607184722219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45978.607184722219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45978.607184722219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45978.607184722219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45978.607184722219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45978.607184722219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45978.607184722219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45978.607184722219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45978.607184722219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45978.607184722219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45978.607184722219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45978.607184722219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45978.607184722219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45978.607184722219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45978.607184722219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45978.607184722219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45978.607184722219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45978.607184722219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45978.607184722219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45978.607184722219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45978.607184722219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45978.607184722219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45978.607184722219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45978.607184722219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45978.607184722219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45978.607184722219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45978.607184722219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45978.607184722219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45978.607184722219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45978.607184722219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45978.607184722219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45978.607184722219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45978.607184722219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45978.607184722219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45978.607184722219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45978.607184722219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45978.607184722219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45978.607184722219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45978.607184722219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45978.607184722219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45978.607184722219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45978.607184722219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45978.607184722219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45978.607184722219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45978.607184722219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45978.607184722219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45978.607184722219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45978.607184722219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45978.607184722219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45978.607184722219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45978.607184722219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45978.607184722219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45978.607184722219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45978.607184722219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45978.607184722219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45978.607184722219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45978.607184722219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45978.607184722219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45978.607184722219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45978.607184722219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45978.607184722219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45978.607184722219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45978.607184722219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45978.607184722219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45978.607184722219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45978.607184722219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45978.607184722219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45978.607184722219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45978.607184722219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45978.607184722219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45978.607184722219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45978.607184722219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45978.607184722219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45978.607184722219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45978.607184722219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45978.607184722219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45978.607184722219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45978.607184722219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45978.607184722219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45978.607184722219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45978.607184722219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45978.607184722219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45978.607184722219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45978.607184722219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45978.607184722219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45978.607184722219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45978.607184722219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45978.607184722219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45978.607184722219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45978.607184722219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45978.607184722219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45978.607184722219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45978.607184722219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45978.607184722219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45978.607184722219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45978.607184722219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45978.607184722219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45978.607184722219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45978.607184722219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45978.607184722219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45978.607184722219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45978.607184722219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45978.607184722219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45978.607184722219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45978.607184722219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45978.607184722219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45978.607184722219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45978.607184722219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45978.607184722219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45978.607184722219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45978.607184722219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45978.607184722219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45978.607184722219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45978.607184722219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45978.607184722219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45978.607184722219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45978.607184722219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45978.607184722219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45978.607184722219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45978.607184722219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45978.607184722219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45978.607184722219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45978.607184722219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45978.607184722219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45978.607184722219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45978.607184722219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45978.607184722219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45978.607184722219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45978.607184722219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45978.607184722219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45978.607184722219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45978.607184722219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45978.607184722219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45978.607184722219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45978.607184722219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45978.607184722219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45978.607184722219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45978.607184722219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45978.607184722219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45978.607184722219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45978.607184722219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45978.607184722219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45978.607184722219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45978.607184722219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45978.607184722219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45978.607184722219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45978.607184722219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45978.607184722219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45978.607184722219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45978.607184722219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45978.607184722219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45978.607184722219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45978.607184722219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45978.607184722219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45978.607184722219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45978.607184722219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45978.607184722219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45978.607184722219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45978.607184722219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45978.607184722219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45978.607184722219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45978.607184722219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45978.607184722219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45978.607184722219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45978.607184722219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45978.607184722219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45978.607184722219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45978.607184722219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45978.607184722219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45978.607184722219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45978.607184722219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45978.607184722219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45978.607184722219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45978.607184722219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45978.607184722219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45978.607184722219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45978.607184722219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45978.607184722219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45978.607184722219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45978.607184722219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45978.607184722219</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45978.607184722219</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45978.607184722219</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45978.607184722219</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45978.607184722219</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3" ca="1" si="0">IFERROR(NOW()-F2,"-")</f>
        <v>45978.607184722219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45978.607184722219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45978.607184722219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45978.607184722219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45978.607184722219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45978.607184722219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45978.607184722219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45978.607184722219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45978.607184722219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45978.607184722219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45978.607184722219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45978.607184722219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45978.607184722219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45978.607184722219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45978.607184722219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45978.607184722219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45978.607184722219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45978.607184722219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45978.607184722219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45978.607184722219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45978.607184722219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45978.607184722219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45978.607184722219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45978.607184722219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45978.607184722219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45978.607184722219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45978.607184722219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45978.607184722219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45978.607184722219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45978.607184722219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45978.607184722219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45978.607184722219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45978.607184722219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45978.607184722219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45978.607184722219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45978.607184722219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45978.607184722219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45978.607184722219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45978.607184722219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45978.607184722219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45978.607184722219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45978.607184722219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45978.607184722219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45978.607184722219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45978.607184722219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45978.607184722219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45978.607184722219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45978.607184722219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45978.607184722219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45978.607184722219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45978.607184722219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45978.607184722219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45978.607184722219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45978.607184722219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45978.607184722219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45978.607184722219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45978.607184722219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45978.607184722219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45978.607184722219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45978.607184722219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45978.607184722219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45978.607184722219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45978.607184722219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45978.607184722219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45978.607184722219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45978.607184722219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45978.607184722219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45978.607184722219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45978.607184722219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45978.607184722219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45978.607184722219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45978.607184722219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45978.607184722219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45978.607184722219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45978.607184722219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45978.607184722219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45978.607184722219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45978.607184722219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45978.607184722219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45978.607184722219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45978.607184722219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45978.607184722219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45978.607184722219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45978.607184722219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45978.607184722219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45978.607184722219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45978.607184722219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45978.607184722219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45978.607184722219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45978.607184722219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45978.607184722219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45978.607184722219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45978.607184722219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45978.607184722219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45978.607184722219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45978.607184722219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45978.607184722219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45978.607184722219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45978.607184722219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45978.607184722219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45978.607184722219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45978.607184722219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45978.607184722219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45978.607184722219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45978.607184722219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45978.607184722219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45978.607184722219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45978.607184722219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45978.607184722219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45978.607184722219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45978.607184722219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45978.607184722219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45978.607184722219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45978.607184722219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45978.607184722219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45978.607184722219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45978.607184722219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45978.607184722219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45978.607184722219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45978.607184722219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45978.607184722219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45978.607184722219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45978.607184722219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45978.607184722219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45978.607184722219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45978.607184722219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45978.607184722219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45978.607184722219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45978.607184722219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45978.607184722219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45978.607184722219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45978.607184722219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45978.607184722219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45978.607184722219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45978.607184722219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45978.607184722219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45978.607184722219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45978.607184722219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45978.607184722219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45978.607184722219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45978.607184722219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45978.607184722219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45978.607184722219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45978.607184722219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45978.607184722219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45978.607184722219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45978.607184722219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45978.607184722219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45978.607184722219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45978.607184722219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45978.607184722219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45978.607184722219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45978.607184722219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45978.607184722219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45978.607184722219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45978.607184722219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45978.607184722219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45978.607184722219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45978.607184722219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45978.607184722219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45978.607184722219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45978.607184722219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45978.607184722219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45978.607184722219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45978.607184722219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45978.607184722219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45978.607184722219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45978.607184722219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45978.607184722219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45978.607184722219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45978.607184722219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45978.607184722219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45978.607184722219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45978.607184722219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45978.607184722219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45978.607184722219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45978.607184722219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45978.607184722219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45978.607184722219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45978.607184722219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45978.607184722219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45978.607184722219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45978.607184722219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45978.607184722219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45978.607184722219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45978.607184722219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45978.607184722219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45978.607184722219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45978.607184722219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45978.607184722219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45978.607184722219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45978.607184722219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45978.607184722219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45978.607184722219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45978.607184722219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45978.607184722219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45978.607184722219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45978.607184722219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45978.607184722219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45978.607184722219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45978.607184722219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45978.607184722219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45978.607184722219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45978.607184722219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45978.607184722219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45978.607184722219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45978.607184722219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45978.607184722219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45978.607184722219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45978.607184722219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45978.607184722219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45978.607184722219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45978.607184722219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45978.607184722219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45978.607184722219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45978.607184722219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45978.607184722219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45978.607184722219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45978.607184722219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45978.607184722219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45978.607184722219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45978.607184722219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45978.607184722219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45978.607184722219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45978.607184722219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45978.607184722219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45978.607184722219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45978.607184722219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45978.607184722219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45978.607184722219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45978.607184722219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45978.607184722219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45978.607184722219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45978.607184722219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45978.607184722219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45978.607184722219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45978.607184722219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45978.607184722219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45978.607184722219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45978.607184722219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45978.607184722219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45978.607184722219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45978.607184722219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45978.607184722219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45978.607184722219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45978.607184722219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45978.607184722219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45978.607184722219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45978.607184722219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45978.607184722219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45978.607184722219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45978.607184722219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45978.607184722219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45978.607184722219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45978.607184722219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45978.607184722219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45978.607184722219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45978.607184722219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45978.607184722219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45978.607184722219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45978.607184722219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45978.607184722219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45978.607184722219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45978.607184722219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45978.607184722219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45978.607184722219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45978.607184722219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45978.607184722219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45978.607184722219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45978.607184722219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45978.607184722219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45978.607184722219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45978.607184722219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45978.607184722219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45978.607184722219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45978.607184722219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45978.607184722219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45978.607184722219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45978.607184722219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45978.607184722219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45978.607184722219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45978.607184722219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45978.607184722219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45978.607184722219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45978.607184722219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45978.607184722219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45978.607184722219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45978.607184722219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45978.607184722219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45978.607184722219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45978.607184722219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45978.607184722219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45978.607184722219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45978.607184722219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45978.607184722219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45978.607184722219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45978.607184722219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45978.607184722219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45978.607184722219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45978.607184722219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45978.607184722219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45978.607184722219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45978.607184722219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45978.607184722219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45978.607184722219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45978.607184722219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45978.607184722219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45978.607184722219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45978.607184722219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45978.607184722219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45978.607184722219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45978.607184722219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45978.607184722219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45978.607184722219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45978.607184722219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45978.607184722219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45978.607184722219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45978.607184722219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45978.607184722219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45978.607184722219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45978.607184722219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45978.607184722219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45978.607184722219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45978.607184722219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45978.607184722219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45978.607184722219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45978.607184722219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45978.607184722219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45978.607184722219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45978.607184722219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45978.607184722219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45978.607184722219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45978.607184722219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45978.607184722219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45978.607184722219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45978.607184722219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45978.607184722219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45978.607184722219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45978.607184722219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45978.607184722219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45978.607184722219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45978.607184722219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45978.607184722219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45978.607184722219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45978.607184722219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45978.607184722219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45978.607184722219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45978.607184722219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45978.607184722219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45978.607184722219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45978.607184722219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45978.607184722219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45978.607184722219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45978.607184722219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45978.607184722219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45978.607184722219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45978.607184722219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45978.607184722219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45978.607184722219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45978.607184722219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45978.607184722219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45978.607184722219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45978.607184722219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45978.607184722219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45978.607184722219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45978.607184722219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45978.607184722219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45978.607184722219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45978.607184722219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45978.607184722219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45978.607184722219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45978.607184722219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45978.607184722219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45978.607184722219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45978.607184722219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45978.607184722219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45978.607184722219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45978.607184722219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45978.607184722219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45978.607184722219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45978.607184722219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45978.607184722219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45978.607184722219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45978.607184722219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45978.607184722219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45978.607184722219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45978.607184722219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45978.607184722219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45978.607184722219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45978.607184722219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45978.607184722219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45978.607184722219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45978.607184722219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45978.607184722219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45978.607184722219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45978.607184722219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45978.607184722219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45978.607184722219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45978.607184722219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45978.607184722219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45978.607184722219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45978.607184722219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45978.607184722219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45978.607184722219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45978.607184722219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45978.607184722219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45978.607184722219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45978.607184722219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45978.607184722219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45978.607184722219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45978.607184722219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45978.607184722219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45978.607184722219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45978.607184722219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45978.607184722219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45978.607184722219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45978.607184722219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45978.607184722219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45978.607184722219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45978.607184722219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45978.607184722219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45978.607184722219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45978.607184722219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45978.607184722219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45978.607184722219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45978.607184722219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45978.607184722219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45978.607184722219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45978.607184722219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45978.607184722219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45978.607184722219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45978.607184722219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45978.607184722219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45978.607184722219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45978.607184722219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45978.607184722219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45978.607184722219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45978.607184722219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45978.607184722219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45978.607184722219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45978.607184722219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45978.607184722219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45978.607184722219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45978.607184722219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45978.607184722219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45978.607184722219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45978.607184722219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45978.607184722219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45978.607184722219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45978.607184722219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45978.607184722219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45978.607184722219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45978.607184722219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45978.607184722219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45978.607184722219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45978.607184722219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45978.607184722219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45978.607184722219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45978.607184722219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45978.607184722219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45978.607184722219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45978.607184722219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45978.607184722219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45978.607184722219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45978.607184722219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45978.607184722219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45978.607184722219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45978.607184722219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45978.607184722219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45978.607184722219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45978.607184722219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45978.607184722219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45978.607184722219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45978.607184722219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45978.607184722219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45978.607184722219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45978.607184722219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45978.607184722219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45978.607184722219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45978.607184722219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45978.607184722219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45978.607184722219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45978.607184722219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45978.607184722219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45978.607184722219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45978.607184722219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45978.607184722219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45978.607184722219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45978.607184722219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45978.607184722219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45978.607184722219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45978.607184722219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45978.607184722219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45978.607184722219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45978.607184722219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45978.607184722219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45978.607184722219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45978.607184722219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45978.607184722219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45978.607184722219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45978.607184722219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45978.607184722219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45978.607184722219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45978.607184722219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45978.607184722219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45978.607184722219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45978.607184722219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45978.607184722219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45978.607184722219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45978.607184722219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45978.607184722219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45978.607184722219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45978.607184722219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45978.607184722219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45978.607184722219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45978.607184722219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45978.607184722219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45978.607184722219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45978.607184722219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45978.607184722219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45978.607184722219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45978.607184722219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45978.607184722219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45978.607184722219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45978.607184722219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45978.607184722219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45978.607184722219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45978.607184722219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45978.607184722219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45978.607184722219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45978.607184722219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45978.607184722219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45978.607184722219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45978.607184722219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45978.607184722219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45978.607184722219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45978.607184722219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45978.607184722219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45978.607184722219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45978.607184722219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45978.607184722219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45978.607184722219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45978.607184722219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45978.607184722219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45978.607184722219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45978.607184722219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45978.607184722219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45978.607184722219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45978.607184722219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45978.607184722219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45978.607184722219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45978.607184722219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45978.607184722219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45978.607184722219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45978.607184722219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45978.607184722219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45978.607184722219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45978.607184722219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45978.607184722219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45978.607184722219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45978.607184722219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45978.607184722219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45978.607184722219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45978.607184722219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45978.607184722219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45978.607184722219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45978.607184722219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45978.607184722219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45978.607184722219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45978.607184722219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45978.607184722219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45978.607184722219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45978.607184722219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45978.607184722219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45978.607184722219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45978.607184722219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45978.607184722219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45978.607184722219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45978.607184722219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45978.607184722219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45978.607184722219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45978.607184722219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45978.607184722219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45978.607184722219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45978.607184722219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45978.607184722219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45978.607184722219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45978.607184722219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45978.607184722219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45978.607184722219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45978.607184722219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45978.607184722219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45978.607184722219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45978.607184722219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45978.607184722219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45978.607184722219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45978.607184722219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45978.607184722219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45978.607184722219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45978.607184722219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45978.607184722219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45978.607184722219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45978.607184722219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45978.607184722219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45978.607184722219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45978.607184722219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45978.607184722219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45978.607184722219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45978.607184722219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45978.607184722219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45978.607184722219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45978.607184722219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45978.607184722219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45978.607184722219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45978.607184722219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45978.607184722219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45978.607184722219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45978.607184722219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45978.607184722219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45978.607184722219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45978.607184722219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45978.607184722219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45978.607184722219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45978.607184722219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45978.607184722219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45978.607184722219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45978.607184722219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45978.607184722219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45978.607184722219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45978.607184722219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45978.607184722219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45978.607184722219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45978.607184722219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45978.607184722219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45978.607184722219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45978.607184722219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45978.607184722219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45978.607184722219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45978.607184722219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45978.607184722219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45978.607184722219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45978.607184722219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45978.607184722219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45978.607184722219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45978.607184722219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45978.607184722219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45978.607184722219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45978.607184722219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45978.607184722219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45978.607184722219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45978.607184722219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45978.607184722219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45978.607184722219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45978.607184722219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45978.607184722219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45978.607184722219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45978.607184722219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45978.607184722219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45978.607184722219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45978.607184722219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45978.607184722219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45978.607184722219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45978.607184722219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45978.607184722219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45978.607184722219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45978.607184722219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45978.607184722219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45978.607184722219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45978.607184722219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45978.607184722219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45978.607184722219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45978.607184722219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45978.607184722219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45978.607184722219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45978.607184722219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45978.607184722219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45978.607184722219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45978.607184722219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45978.607184722219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45978.607184722219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45978.607184722219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45978.607184722219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45978.607184722219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45978.607184722219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45978.607184722219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45978.607184722219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45978.607184722219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45978.607184722219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45978.607184722219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45978.607184722219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45978.607184722219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45978.607184722219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45978.607184722219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45978.607184722219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45978.607184722219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45978.607184722219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45978.607184722219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45978.607184722219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45978.607184722219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45978.607184722219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45978.607184722219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45978.607184722219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45978.607184722219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45978.607184722219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45978.607184722219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45978.607184722219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45978.607184722219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45978.607184722219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45978.607184722219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45978.607184722219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45978.607184722219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45978.607184722219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45978.607184722219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45978.607184722219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45978.607184722219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45978.607184722219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45978.607184722219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45978.607184722219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45978.607184722219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45978.607184722219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45978.607184722219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45978.607184722219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45978.607184722219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45978.607184722219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45978.607184722219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45978.607184722219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45978.607184722219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45978.607184722219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45978.607184722219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45978.607184722219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45978.607184722219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45978.607184722219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45978.607184722219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45978.607184722219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45978.607184722219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45978.607184722219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45978.607184722219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45978.607184722219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45978.607184722219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45978.607184722219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45978.607184722219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45978.607184722219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45978.607184722219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45978.607184722219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45978.607184722219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45978.607184722219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45978.607184722219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45978.607184722219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45978.607184722219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45978.607184722219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45978.607184722219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45978.607184722219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45978.607184722219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45978.607184722219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45978.607184722219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45978.607184722219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45978.607184722219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45978.607184722219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45978.607184722219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45978.607184722219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45978.607184722219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45978.607184722219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45978.607184722219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45978.607184722219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45978.607184722219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45978.607184722219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45978.607184722219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45978.607184722219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45978.607184722219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45978.607184722219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45978.607184722219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45978.607184722219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45978.607184722219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45978.607184722219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45978.607184722219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45978.607184722219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45978.607184722219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45978.607184722219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45978.607184722219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45978.607184722219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45978.607184722219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45978.607184722219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45978.607184722219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45978.607184722219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45978.607184722219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45978.607184722219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45978.607184722219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45978.607184722219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45978.607184722219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45978.607184722219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45978.607184722219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45978.607184722219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45978.607184722219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45978.607184722219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45978.607184722219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45978.607184722219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45978.607184722219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45978.607184722219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45978.607184722219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45978.607184722219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45978.607184722219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45978.607184722219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45978.607184722219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45978.607184722219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45978.607184722219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45978.607184722219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45978.607184722219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45978.607184722219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45978.607184722219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45978.607184722219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45978.607184722219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45978.607184722219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45978.607184722219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45978.607184722219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45978.607184722219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45978.607184722219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45978.607184722219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45978.607184722219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45978.607184722219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45978.607184722219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45978.607184722219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45978.607184722219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45978.607184722219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45978.607184722219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45978.607184722219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45978.607184722219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45978.607184722219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45978.607184722219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45978.607184722219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45978.607184722219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45978.607184722219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45978.607184722219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45978.607184722219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45978.607184722219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45978.607184722219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45978.607184722219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45978.607184722219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45978.607184722219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45978.607184722219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45978.607184722219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45978.607184722219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45978.607184722219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45978.607184722219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45978.607184722219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45978.607184722219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45978.607184722219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45978.607184722219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45978.607184722219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45978.607184722219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45978.607184722219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45978.607184722219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45978.607184722219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45978.607184722219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45978.607184722219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45978.607184722219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45978.607184722219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45978.607184722219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45978.607184722219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45978.607184722219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45978.607184722219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45978.607184722219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45978.607184722219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45978.607184722219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45978.607184722219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45978.607184722219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45978.607184722219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45978.607184722219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45978.607184722219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45978.607184722219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45978.607184722219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45978.607184722219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45978.607184722219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45978.607184722219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45978.607184722219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45978.607184722219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45978.607184722219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45978.607184722219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45978.607184722219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45978.607184722219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45978.607184722219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45978.607184722219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45978.607184722219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45978.607184722219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45978.607184722219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45978.607184722219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45978.607184722219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45978.607184722219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45978.607184722219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45978.607184722219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45978.607184722219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45978.607184722219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45978.607184722219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45978.607184722219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45978.607184722219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45978.607184722219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45978.607184722219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45978.607184722219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45978.607184722219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45978.607184722219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45978.607184722219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45978.607184722219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45978.607184722219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45978.607184722219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45978.607184722219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45978.607184722219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45978.607184722219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45978.607184722219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45978.607184722219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45978.607184722219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45978.607184722219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45978.607184722219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45978.607184722219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45978.607184722219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45978.607184722219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45978.607184722219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45978.607184722219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45978.607184722219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45978.607184722219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45978.607184722219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45978.607184722219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45978.607184722219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45978.607184722219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45978.607184722219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45978.607184722219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45978.607184722219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45978.607184722219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45978.607184722219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45978.607184722219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45978.607184722219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45978.607184722219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45978.607184722219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45978.607184722219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45978.607184722219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45978.607184722219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45978.607184722219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45978.607184722219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45978.607184722219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45978.607184722219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45978.607184722219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45978.607184722219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45978.607184722219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45978.607184722219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45978.607184722219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45978.607184722219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45978.607184722219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45978.607184722219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45978.607184722219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45978.607184722219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45978.607184722219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45978.607184722219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45978.607184722219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45978.607184722219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45978.607184722219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45978.607184722219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45978.607184722219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45978.607184722219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45978.607184722219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45978.607184722219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45978.607184722219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45978.607184722219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45978.607184722219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45978.607184722219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45978.607184722219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45978.607184722219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45978.607184722219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45978.607184722219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45978.607184722219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45978.607184722219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45978.607184722219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45978.607184722219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45978.607184722219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45978.607184722219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45978.607184722219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45978.607184722219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45978.607184722219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45978.607184722219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45978.607184722219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45978.607184722219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45978.607184722219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45978.607184722219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45978.607184722219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45978.607184722219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45978.607184722219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45978.607184722219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45978.607184722219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45978.607184722219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45978.607184722219</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275.12646712962305</v>
      </c>
      <c r="H2" s="95">
        <v>45703.474768518521</v>
      </c>
      <c r="I2" s="95" t="str">
        <f>IFERROR(VLOOKUP(D2,DB!A:F,6,0),"")</f>
        <v>SCECO</v>
      </c>
      <c r="J2" s="95" t="str">
        <f>IFERROR(VLOOKUP(D2,DB!A:G,7,0),"")</f>
        <v>Dead</v>
      </c>
      <c r="K2" s="97" t="s">
        <v>39110</v>
      </c>
      <c r="L2" s="91" t="str">
        <f>IFERROR(VLOOKUP(D2,DB!A:I,9,0),"")</f>
        <v>Latis</v>
      </c>
    </row>
    <row r="3" spans="1:16" ht="29.25" customHeight="1">
      <c r="A3" s="113" t="s">
        <v>39111</v>
      </c>
      <c r="B3" s="113" t="str">
        <f>IFERROR(VLOOKUP(D3,DB!A:K,11,0),"")</f>
        <v>R4</v>
      </c>
      <c r="C3" s="93">
        <v>1</v>
      </c>
      <c r="D3" s="91" t="s">
        <v>36108</v>
      </c>
      <c r="E3" s="94" t="s">
        <v>39021</v>
      </c>
      <c r="F3" s="95">
        <v>45978.515497685185</v>
      </c>
      <c r="G3" s="96">
        <f ca="1">IFERROR(NOW()-F3,"")</f>
        <v>9.1687037034716923E-2</v>
      </c>
      <c r="H3" s="95">
        <v>45978.208923611113</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30502</v>
      </c>
      <c r="E4" s="94" t="s">
        <v>39021</v>
      </c>
      <c r="F4" s="95">
        <v>45978.578518518516</v>
      </c>
      <c r="G4" s="96">
        <f ca="1">IFERROR(NOW()-F4,"")</f>
        <v>2.8666203703323845E-2</v>
      </c>
      <c r="H4" s="95">
        <v>45978.578472222223</v>
      </c>
      <c r="I4" s="113" t="str">
        <f>IFERROR(VLOOKUP(D4,DB!A:F,6,0),"")</f>
        <v>SCECO</v>
      </c>
      <c r="J4" s="113" t="str">
        <f>IFERROR(VLOOKUP(D4,DB!A:G,7,0),"")</f>
        <v>Dead+In progress</v>
      </c>
      <c r="K4" s="97" t="s">
        <v>39114</v>
      </c>
      <c r="L4" s="91" t="str">
        <f>IFERROR(VLOOKUP(D4,DB!A:I,9,0),"")</f>
        <v>Latis</v>
      </c>
    </row>
    <row r="5" spans="1:16" ht="15" customHeight="1">
      <c r="A5" s="113"/>
      <c r="B5" s="113" t="str">
        <f>IFERROR(VLOOKUP(D5,DB!A:K,11,0),"")</f>
        <v/>
      </c>
      <c r="C5" s="93"/>
      <c r="D5" s="91"/>
      <c r="E5" s="94"/>
      <c r="F5" s="95"/>
      <c r="G5" s="96">
        <f ca="1">IFERROR(NOW()-F5,"")</f>
        <v>45978.607184722219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45978.607184722219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45978.607184722219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45978.607184722219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45978.607184722219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45978.607184722219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45978.607184722219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45978.607184722219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45978.607184722219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45978.607184722219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45978.607184722219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45978.607184722219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45978.607184722219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45978.607184722219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45978.607184722219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45978.607184722219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45978.607184722219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45978.607184722219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45978.607184722219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45978.607184722219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45978.607184722219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45978.607184722219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45978.607184722219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45978.607184722219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45978.607184722219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45978.607184722219</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86.775124537030933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52.418307407402608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29.94607361110684</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6">
        <v>45977.514803240738</v>
      </c>
      <c r="G5" s="111">
        <f t="shared" ref="G5:G8" ca="1" si="2">IFERROR(NOW()-F5,"")</f>
        <v>1.092381481481425</v>
      </c>
      <c r="H5" s="136">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09">
        <f t="shared" ca="1" si="2"/>
        <v>45978.607184722219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45978.607184722219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45978.607184722219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45978.607184722219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45978.607184722219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45978.607184722219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45978.607184722219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45978.607184722219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45978.607184722219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45978.607184722219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45978.607184722219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45978.607184722219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45978.607184722219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45978.607184722219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45978.607184722219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45978.607184722219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45978.607184722219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45978.607184722219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45978.607184722219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45978.607184722219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45978.607184722219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45978.607184722219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45978.607184722219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45978.607184722219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45978.607184722219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45978.607184722219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45978.607184722219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45978.607184722219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45978.607184722219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45978.607184722219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45978.607184722219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45978.607184722219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45978.607184722219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45978.607184722219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45978.607184722219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45978.607184722219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45978.607184722219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45978.607184722219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45978.607184722219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45978.607184722219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45978.607184722219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45978.607184722219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45978.607184722219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45978.607184722219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45978.607184722219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45978.607184722219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45978.607184722219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45978.607184722219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45978.607184722219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45978.607184722219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45978.607184722219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45978.607184722219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45978.607184722219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45978.607184722219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45978.607184722219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45978.607184722219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45978.607184722219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45978.607184722219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45978.607184722219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45978.607184722219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45978.607184722219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45978.607184722219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45978.607184722219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45978.607184722219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45978.607184722219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45978.607184722219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45978.607184722219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45978.607184722219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45978.607184722219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45978.607184722219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45978.607184722219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45978.607184722219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45978.607184722219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45978.607184722219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45978.607184722219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45978.607184722219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45978.607184722219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45978.607184722219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45978.607184722219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45978.607184722219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45978.607184722219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45978.607184722219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45978.607184722219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45978.607184722219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45978.607184722219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45978.607184722219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45978.607184722219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45978.607184722219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45978.607184722219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45978.607184722219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45978.607184722219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45978.607184722219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45978.607184722219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45978.607184722219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45978.607184722219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45978.607184722219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45978.607184722219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45978.607184722219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45978.607184722219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45978.607184722219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45978.607184722219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45978.607184722219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45978.607184722219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45978.607184722219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45978.607184722219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45978.607184722219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45978.607184722219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45978.607184722219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45978.607184722219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45978.607184722219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45978.607184722219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45978.607184722219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45978.607184722219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45978.607184722219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45978.607184722219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45978.607184722219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45978.607184722219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45978.607184722219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45978.607184722219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45978.607184722219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45978.607184722219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45978.607184722219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45978.607184722219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45978.607184722219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45978.607184722219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45978.607184722219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45978.607184722219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45978.607184722219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45978.607184722219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45978.607184722219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45978.607184722219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45978.607184722219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45978.607184722219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45978.607184722219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45978.607184722219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45978.607184722219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45978.607184722219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45978.607184722219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45978.607184722219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45978.607184722219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45978.607184722219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45978.607184722219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45978.607184722219</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45978.607184722219</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45978.607184722219</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45978.607184722219</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45978.607184722219</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45978.607184722219</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45978.607184722219</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45978.607184722219</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31056</v>
      </c>
      <c r="E2" s="109" t="s">
        <v>39021</v>
      </c>
      <c r="F2" s="121">
        <v>45978.508206018516</v>
      </c>
      <c r="G2" s="104">
        <f t="shared" ref="G2:G55" ca="1" si="0">IFERROR(NOW()-F2,"-")</f>
        <v>9.8978703703323845E-2</v>
      </c>
      <c r="H2" s="121">
        <v>45978.508206018516</v>
      </c>
      <c r="I2" s="119" t="str">
        <f>IFERROR(VLOOKUP(D2,DB!A:F,6,0),"")</f>
        <v>Generator-SG</v>
      </c>
      <c r="J2" s="119" t="str">
        <f>IFERROR(VLOOKUP(D2,DB!A:G,7,0),"")</f>
        <v>Vandalized</v>
      </c>
      <c r="K2" s="122" t="s">
        <v>39124</v>
      </c>
      <c r="L2" s="123" t="str">
        <f>IFERROR(VLOOKUP(D2,DB!A:I,9,0),"")</f>
        <v>Latis</v>
      </c>
    </row>
    <row r="3" spans="1:16382" ht="31.5" customHeight="1">
      <c r="A3" s="118"/>
      <c r="B3" s="119" t="str">
        <f>IFERROR(VLOOKUP(D3,DB!A:K,11,0),"")</f>
        <v/>
      </c>
      <c r="C3" s="120"/>
      <c r="D3" s="119"/>
      <c r="E3" s="109"/>
      <c r="F3" s="121"/>
      <c r="G3" s="104">
        <f t="shared" ca="1" si="0"/>
        <v>45978.607184722219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45978.607184722219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45978.607184722219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45978.607184722219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45978.607184722219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45978.607184722219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45978.607184722219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45978.607184722219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45978.607184722219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45978.607184722219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45978.607184722219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45978.607184722219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45978.607184722219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45978.607184722219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45978.607184722219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45978.607184722219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45978.607184722219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45978.607184722219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45978.607184722219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45978.607184722219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45978.607184722219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45978.607184722219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45978.607184722219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45978.607184722219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45978.607184722219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45978.607184722219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45978.607184722219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45978.607184722219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45978.607184722219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45978.607184722219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45978.607184722219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45978.607184722219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45978.607184722219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45978.607184722219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45978.607184722219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45978.607184722219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45978.607184722219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45978.607184722219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45978.607184722219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45978.607184722219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45978.607184722219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45978.607184722219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45978.607184722219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45978.607184722219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45978.607184722219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45978.607184722219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45978.607184722219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45978.607184722219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45978.607184722219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45978.607184722219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45978.607184722219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45978.607184722219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0"/>
        <v>45978.607184722219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ref="G56:G89" ca="1" si="1">IFERROR(NOW()-F56,"-")</f>
        <v>45978.607184722219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45978.607184722219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45978.607184722219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45978.607184722219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45978.607184722219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45978.607184722219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45978.607184722219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45978.607184722219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45978.607184722219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45978.607184722219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45978.607184722219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45978.607184722219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45978.607184722219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45978.607184722219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45978.607184722219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45978.607184722219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45978.607184722219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45978.607184722219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45978.607184722219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45978.607184722219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45978.607184722219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45978.607184722219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45978.607184722219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45978.607184722219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45978.607184722219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45978.607184722219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45978.607184722219</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45978.607184722219</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45978.607184722219</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45978.607184722219</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45978.607184722219</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45978.607184722219</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45978.607184722219</v>
      </c>
      <c r="H88" s="121"/>
      <c r="I88" s="119" t="str">
        <f>IFERROR(VLOOKUP(D88,DB!A:F,6,0),"")</f>
        <v/>
      </c>
      <c r="J88" s="119" t="str">
        <f>IFERROR(VLOOKUP(D88,DB!A:G,7,0),"")</f>
        <v/>
      </c>
      <c r="K88" s="122"/>
      <c r="L88" s="123" t="str">
        <f>IFERROR(VLOOKUP(D88,DB!A:I,9,0),"")</f>
        <v/>
      </c>
    </row>
    <row r="89" spans="1:12" ht="31.5" customHeight="1">
      <c r="A89" s="118"/>
      <c r="B89" s="119" t="str">
        <f>IFERROR(VLOOKUP(D89,DB!A:K,11,0),"")</f>
        <v/>
      </c>
      <c r="C89" s="120"/>
      <c r="D89" s="119"/>
      <c r="E89" s="109"/>
      <c r="F89" s="121"/>
      <c r="G89" s="104">
        <f t="shared" ca="1" si="1"/>
        <v>45978.607184722219</v>
      </c>
      <c r="H89" s="121"/>
      <c r="I89" s="119" t="str">
        <f>IFERROR(VLOOKUP(D89,DB!A:F,6,0),"")</f>
        <v/>
      </c>
      <c r="J89" s="119" t="str">
        <f>IFERROR(VLOOKUP(D89,DB!A:G,7,0),"")</f>
        <v/>
      </c>
      <c r="K89" s="122"/>
      <c r="L89" s="123" t="str">
        <f>IFERROR(VLOOKUP(D89,DB!A:I,9,0),"")</f>
        <v/>
      </c>
    </row>
  </sheetData>
  <dataValidations count="2">
    <dataValidation allowBlank="1" showInputMessage="1" showErrorMessage="1" sqref="E1" xr:uid="{9E1BC488-8814-4F8A-8DBE-742B3278AB71}"/>
    <dataValidation type="list" allowBlank="1" showInputMessage="1" showErrorMessage="1" sqref="E2:E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2025-11-17T11:36:20Z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