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022" documentId="120_S{2AC9BD13-BADA-5192-A53E-5A8FF88502F6}" xr6:coauthVersionLast="47" xr6:coauthVersionMax="47" xr10:uidLastSave="{7DEF5F36-36A9-4284-B4AD-6DF8EC7E61B7}"/>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6" i="5"/>
  <c r="G7" i="5"/>
  <c r="G8" i="5"/>
  <c r="G9" i="5"/>
  <c r="G1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<sst xmlns="http://schemas.openxmlformats.org/spreadsheetml/2006/main" count="180306" uniqueCount="39135">
  <si>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</si>
  <si>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</si>
  <si>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</si>
  <si>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</si>
  <si>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</si>
  <si>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</si>
  <si>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</si>
  <si>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</si>
  <si>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</si>
  <si>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</si>
  <si>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</si>
  <si>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</si>
  <si>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</si>
  <si>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</si>
  <si>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</si>
  <si>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</si>
  <si>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</si>
  <si>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</si>
  <si>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</si>
  <si>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</si>
  <si>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</si>
  <si>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</si>
  <si>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</si>
  <si>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</si>
  <si>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</si>
  <si>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</si>
  <si>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</si>
  <si>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</si>
  <si>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</si>
  <si>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</si>
  <si>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</si>
  <si>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</si>
  <si>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</si>
  <si>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</si>
  <si>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</si>
  <si>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</si>
  <si>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</si>
  <si>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</si>
  <si>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</si>
  <si>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</si>
  <si>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</si>
  <si>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</si>
  <si>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</si>
  <si>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</si>
  <si>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</si>
  <si>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</si>
  <si>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</si>
  <si>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</si>
  <si>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</si>
  <si>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</si>
  <si>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</si>
  <si>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</si>
  <si>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</si>
  <si>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</si>
  <si>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</si>
  <si>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</si>
  <si>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</si>
  <si>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</si>
  <si>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</si>
  <si>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</si>
  <si>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</si>
  <si>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</si>
  <si>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</si>
  <si>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</si>
  <si>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</si>
  <si>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</si>
  <si>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</si>
  <si>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</si>
  <si>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</si>
  <si>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</si>
  <si>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</si>
  <si>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</si>
  <si>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</si>
  <si>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</si>
  <si>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</si>
  <si>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</si>
  <si>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</si>
  <si>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</si>
  <si>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</si>
  <si>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</si>
  <si>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</si>
  <si>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</si>
  <si>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</si>
  <si>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</si>
  <si>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</si>
  <si>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</si>
  <si>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</si>
  <si>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</si>
  <si>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</si>
  <si>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</si>
  <si>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</si>
  <si>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</si>
  <si>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</si>
  <si>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</si>
  <si>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</si>
  <si>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</si>
  <si>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</si>
  <si>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</si>
  <si>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</si>
  <si>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</si>
  <si>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</si>
  <si>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</si>
  <si>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</si>
  <si>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</si>
  <si>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</si>
  <si>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</si>
  <si>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</si>
  <si>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</si>
  <si>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</si>
  <si>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</si>
  <si>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</si>
  <si>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</si>
  <si>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</si>
  <si>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</si>
  <si>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</si>
  <si>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</si>
  <si>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</si>
  <si>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</si>
  <si>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</si>
  <si>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</si>
  <si>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</si>
  <si>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</si>
  <si>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</si>
  <si>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</si>
  <si>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</si>
  <si>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</si>
  <si>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</si>
  <si>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</si>
  <si>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</si>
  <si>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</si>
  <si>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</si>
  <si>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</si>
  <si>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</si>
  <si>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</si>
  <si>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</si>
  <si>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</si>
  <si>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</si>
  <si>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</si>
  <si>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</si>
  <si>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</si>
  <si>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</si>
  <si>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</si>
  <si>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</si>
  <si>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</si>
  <si>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</si>
  <si>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</si>
  <si>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</si>
  <si>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</si>
  <si>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</si>
  <si>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</si>
  <si>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</si>
  <si>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</si>
  <si>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</si>
  <si>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</si>
  <si>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</si>
  <si>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</si>
  <si>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</si>
  <si>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</si>
  <si>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</si>
  <si>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</si>
  <si>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</si>
  <si>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</si>
  <si>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</si>
  <si>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</si>
  <si>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</si>
  <si>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</si>
  <si>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</si>
  <si>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</si>
  <si>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</si>
  <si>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</si>
  <si>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</si>
  <si>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</si>
  <si>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</si>
  <si>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</si>
  <si>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</si>
  <si>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</si>
  <si>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</si>
  <si>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</si>
  <si>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</si>
  <si>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</si>
  <si>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</si>
  <si>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</si>
  <si>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</si>
  <si>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</si>
  <si>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</si>
  <si>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</si>
  <si>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</si>
  <si>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</si>
  <si>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</si>
  <si>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</si>
  <si>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</si>
  <si>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</si>
  <si>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</si>
  <si>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</si>
  <si>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</si>
  <si>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</si>
  <si>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</si>
  <si>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</si>
  <si>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</si>
  <si>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</si>
  <si>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</si>
  <si>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</si>
  <si>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</si>
  <si>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</si>
  <si>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</si>
  <si>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</si>
  <si>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</si>
  <si>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</si>
  <si>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</si>
  <si>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</si>
  <si>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</si>
  <si>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</si>
  <si>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</si>
  <si>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</si>
  <si>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</si>
  <si>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</si>
  <si>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</si>
  <si>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</si>
  <si>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</si>
  <si>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</si>
  <si>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</si>
  <si>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</si>
  <si>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</si>
  <si>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</si>
  <si>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</si>
  <si>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</si>
  <si>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</si>
  <si>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</si>
  <si>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</si>
  <si>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</si>
  <si>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</si>
  <si>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</si>
  <si>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</si>
  <si>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</si>
  <si>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</si>
  <si>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</si>
  <si>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</si>
  <si>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</si>
  <si>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</si>
  <si>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</si>
  <si>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</si>
  <si>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</si>
  <si>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</si>
  <si>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</si>
  <si>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</si>
  <si>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</si>
  <si>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</si>
  <si>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</si>
  <si>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</si>
  <si>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</si>
  <si>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</si>
  <si>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</si>
  <si>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</si>
  <si>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</si>
  <si>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</si>
  <si>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</si>
  <si>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</si>
  <si>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</si>
  <si>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</si>
  <si>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</si>
  <si>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</si>
  <si>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</si>
  <si>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</si>
  <si>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</si>
  <si>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</si>
  <si>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</si>
  <si>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</si>
  <si>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</si>
  <si>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</si>
  <si>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</si>
  <si>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</si>
  <si>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</si>
  <si>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</si>
  <si>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</si>
  <si>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</si>
  <si>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</si>
  <si>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</si>
  <si>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</si>
  <si>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</si>
  <si>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</si>
  <si>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</si>
  <si>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</si>
  <si>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</si>
  <si>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</si>
  <si>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</si>
  <si>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</si>
  <si>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</si>
  <si>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</si>
  <si>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</si>
  <si>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</si>
  <si>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</si>
  <si>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</si>
  <si>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</si>
  <si>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</si>
  <si>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</si>
  <si>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</si>
  <si>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</si>
  <si>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</si>
  <si>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</si>
  <si>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</si>
  <si>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</si>
  <si>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</si>
  <si>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</si>
  <si>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</si>
  <si>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</si>
  <si>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</si>
  <si>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</si>
  <si>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</si>
  <si>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</si>
  <si>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</si>
  <si>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</si>
  <si>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</si>
  <si>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</si>
  <si>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</si>
  <si>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</si>
  <si>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</si>
  <si>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</si>
  <si>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</si>
  <si>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</si>
  <si>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</si>
  <si>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</si>
  <si>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</si>
  <si>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</si>
  <si>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</si>
  <si>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</si>
  <si>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</si>
  <si>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</si>
  <si>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</si>
  <si>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</si>
  <si>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</si>
  <si>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</si>
  <si>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</si>
  <si>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</si>
  <si>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</si>
  <si>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</si>
  <si>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</si>
  <si>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</si>
  <si>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</si>
  <si>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</si>
  <si>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</si>
  <si>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</si>
  <si>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</si>
  <si>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</si>
  <si>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</si>
  <si>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</si>
  <si>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</si>
  <si>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</si>
  <si>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</si>
  <si>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</si>
  <si>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</si>
  <si>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</si>
  <si>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</si>
  <si>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</si>
  <si>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</si>
  <si>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</si>
  <si>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</si>
  <si>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</si>
  <si>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</si>
  <si>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</si>
  <si>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</si>
  <si>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</si>
  <si>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</si>
  <si>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</si>
  <si>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</si>
  <si>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</si>
  <si>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</si>
  <si>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</si>
  <si>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</si>
  <si>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</si>
  <si>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</si>
  <si>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</si>
  <si>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</si>
  <si>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</si>
  <si>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</si>
  <si>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</si>
  <si>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</si>
  <si>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</si>
  <si>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</si>
  <si>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</si>
  <si>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</si>
  <si>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</si>
  <si>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</si>
  <si>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</si>
  <si>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</si>
  <si>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</si>
  <si>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</si>
  <si>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</si>
  <si>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</si>
  <si>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</si>
  <si>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</si>
  <si>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</si>
  <si>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</si>
  <si>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</si>
  <si>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</si>
  <si>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</si>
  <si>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</si>
  <si>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</si>
  <si>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</si>
  <si>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</si>
  <si>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</si>
  <si>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</si>
  <si>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</si>
  <si>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</si>
  <si>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</si>
  <si>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</si>
  <si>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</si>
  <si>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</si>
  <si>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</si>
  <si>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</si>
  <si>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</si>
  <si>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</si>
  <si>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</si>
  <si>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</si>
  <si>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</si>
  <si>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</si>
  <si>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</si>
  <si>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</si>
  <si>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</si>
  <si>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</si>
  <si>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</si>
  <si>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</si>
  <si>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</si>
  <si>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</si>
  <si>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</si>
  <si>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</si>
  <si>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</si>
  <si>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</si>
  <si>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</si>
  <si>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</si>
  <si>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</si>
  <si>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</si>
  <si>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</si>
  <si>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</si>
  <si>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</si>
  <si>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</si>
  <si>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</si>
  <si>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</si>
  <si>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</si>
  <si>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</si>
  <si>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</si>
  <si>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</si>
  <si>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</si>
  <si>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</si>
  <si>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</si>
  <si>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</si>
  <si>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</si>
  <si>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</si>
  <si>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</si>
  <si>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</si>
  <si>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</si>
  <si>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</si>
  <si>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</si>
  <si>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</si>
  <si>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</si>
  <si>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</si>
  <si>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</si>
  <si>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</si>
  <si>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</si>
  <si>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</si>
  <si>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</si>
  <si>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</si>
  <si>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</si>
  <si>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</si>
  <si>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</si>
  <si>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</si>
  <si>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</si>
  <si>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</si>
  <si>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</si>
  <si>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</si>
  <si>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</si>
  <si>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</si>
  <si>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</si>
  <si>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</si>
  <si>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</si>
  <si>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</si>
  <si>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</si>
  <si>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</si>
  <si>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</si>
  <si>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</si>
  <si>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</si>
  <si>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</si>
  <si>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</si>
  <si>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</si>
  <si>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</si>
  <si>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</si>
  <si>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</si>
  <si>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</si>
  <si>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</si>
  <si>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</si>
  <si>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</si>
  <si>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</si>
  <si>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</si>
  <si>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</si>
  <si>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</si>
  <si>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</si>
  <si>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</si>
  <si>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</si>
  <si>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</si>
  <si>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</si>
  <si>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</si>
  <si>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</si>
  <si>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</si>
  <si>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</si>
  <si>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</si>
  <si>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</si>
  <si>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</si>
  <si>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</si>
  <si>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</si>
  <si>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</si>
  <si>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</si>
  <si>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</si>
  <si>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</si>
  <si>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</si>
  <si>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</si>
  <si>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</si>
  <si>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</si>
  <si>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</si>
  <si>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</si>
  <si>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</si>
  <si>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</si>
  <si>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</si>
  <si>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</si>
  <si>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</si>
  <si>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</si>
  <si>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</si>
  <si>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</si>
  <si>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</si>
  <si>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</si>
  <si>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</si>
  <si>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</si>
  <si>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</si>
  <si>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</si>
  <si>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</si>
  <si>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</si>
  <si>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</si>
  <si>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</si>
  <si>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</si>
  <si>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</si>
  <si>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</si>
  <si>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</si>
  <si>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</si>
  <si>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</si>
  <si>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</si>
  <si>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</si>
  <si>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</si>
  <si>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</si>
  <si>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</si>
  <si>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</si>
  <si>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</si>
  <si>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</si>
  <si>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</si>
  <si>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</si>
  <si>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</si>
  <si>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</si>
  <si>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</si>
  <si>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</si>
  <si>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</si>
  <si>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</si>
  <si>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</si>
  <si>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</si>
  <si>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</si>
  <si>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</si>
  <si>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</si>
  <si>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</si>
  <si>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</si>
  <si>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</si>
  <si>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</si>
  <si>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</si>
  <si>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</si>
  <si>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</si>
  <si>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</si>
  <si>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</si>
  <si>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</si>
  <si>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</si>
  <si>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</si>
  <si>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</si>
  <si>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</si>
  <si>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</si>
  <si>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</si>
  <si>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</si>
  <si>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</si>
  <si>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</si>
  <si>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</si>
  <si>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</si>
  <si>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</si>
  <si>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</si>
  <si>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</si>
  <si>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</si>
  <si>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</si>
  <si>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</si>
  <si>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</si>
  <si>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</si>
  <si>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</si>
  <si>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</si>
  <si>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</si>
  <si>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</si>
  <si>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</si>
  <si>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</si>
  <si>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</si>
  <si>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</si>
  <si>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</si>
  <si>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</si>
  <si>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</si>
  <si>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</si>
  <si>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</si>
  <si>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</si>
  <si>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</si>
  <si>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</si>
  <si>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</si>
  <si>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</si>
  <si>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</si>
  <si>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</si>
  <si>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</si>
  <si>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</si>
  <si>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</si>
  <si>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</si>
  <si>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</si>
  <si>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</si>
  <si>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</si>
  <si>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</si>
  <si>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</si>
  <si>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</si>
  <si>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</si>
  <si>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</si>
  <si>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</si>
  <si>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</si>
  <si>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</si>
  <si>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</si>
  <si>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</si>
  <si>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</si>
  <si>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</si>
  <si>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</si>
  <si>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</si>
  <si>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</si>
  <si>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</si>
  <si>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</si>
  <si>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</si>
  <si>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</si>
  <si>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</si>
  <si>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</si>
  <si>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</si>
  <si>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</si>
  <si>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</si>
  <si>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</si>
  <si>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</si>
  <si>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</si>
  <si>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</si>
  <si>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</si>
  <si>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</si>
  <si>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</si>
  <si>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</si>
  <si>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</si>
  <si>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</si>
  <si>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</si>
  <si>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</si>
  <si>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</si>
  <si>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</si>
  <si>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</si>
  <si>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</si>
  <si>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</si>
  <si>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</si>
  <si>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</si>
  <si>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</si>
  <si>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</si>
  <si>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</si>
  <si>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</si>
  <si>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</si>
  <si>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</si>
  <si>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</si>
  <si>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</si>
  <si>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</si>
  <si>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</si>
  <si>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</si>
  <si>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</si>
  <si>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</si>
  <si>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</si>
  <si>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</si>
  <si>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</si>
  <si>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</si>
  <si>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</si>
  <si>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</si>
  <si>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</si>
  <si>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</si>
  <si>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</si>
  <si>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</si>
  <si>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</si>
  <si>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</si>
  <si>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</si>
  <si>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</si>
  <si>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</si>
  <si>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</si>
  <si>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</si>
  <si>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</si>
  <si>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</si>
  <si>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</si>
  <si>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</si>
  <si>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</si>
  <si>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</si>
  <si>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</si>
  <si>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</si>
  <si>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</si>
  <si>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</si>
  <si>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</si>
  <si>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</si>
  <si>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</si>
  <si>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</si>
  <si>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</si>
  <si>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</si>
  <si>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</si>
  <si>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</si>
  <si>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</si>
  <si>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</si>
  <si>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</si>
  <si>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</si>
  <si>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</si>
  <si>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</si>
  <si>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</si>
  <si>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</si>
  <si>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</si>
  <si>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</si>
  <si>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</si>
  <si>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</si>
  <si>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</si>
  <si>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</si>
  <si>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</si>
  <si>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</si>
  <si>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</si>
  <si>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</si>
  <si>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</si>
  <si>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</si>
  <si>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</si>
  <si>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</si>
  <si>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</si>
  <si>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</si>
  <si>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</si>
  <si>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</si>
  <si>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</si>
  <si>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</si>
  <si>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</si>
  <si>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</si>
  <si>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</si>
  <si>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</si>
  <si>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</si>
  <si>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</si>
  <si>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</si>
  <si>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</si>
  <si>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</si>
  <si>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</si>
  <si>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</si>
  <si>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</si>
  <si>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</si>
  <si>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</si>
  <si>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</si>
  <si>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</si>
  <si>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</si>
  <si>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</si>
  <si>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</si>
  <si>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</si>
  <si>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</si>
  <si>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</si>
  <si>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</si>
  <si>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</si>
  <si>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</si>
  <si>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</si>
  <si>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</si>
  <si>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</si>
  <si>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</si>
  <si>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</si>
  <si>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</si>
  <si>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</si>
  <si>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</si>
  <si>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</si>
  <si>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</si>
  <si>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</si>
  <si>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</si>
  <si>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</si>
  <si>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</si>
  <si>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</si>
  <si>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</si>
  <si>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</si>
  <si>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</si>
  <si>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</si>
  <si>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</si>
  <si>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</si>
  <si>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</si>
  <si>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</si>
  <si>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</si>
  <si>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</si>
  <si>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</si>
  <si>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</si>
  <si>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</si>
  <si>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</si>
  <si>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</si>
  <si>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</si>
  <si>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</si>
  <si>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</si>
  <si>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</si>
  <si>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</si>
  <si>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</si>
  <si>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</si>
  <si>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</si>
  <si>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</si>
  <si>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</si>
  <si>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</si>
  <si>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</si>
  <si>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</si>
  <si>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</si>
  <si>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</si>
  <si>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</si>
  <si>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</si>
  <si>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</si>
  <si>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</si>
  <si>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</si>
  <si>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</si>
  <si>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</si>
  <si>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</si>
  <si>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</si>
  <si>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</si>
  <si>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</si>
  <si>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</si>
  <si>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</si>
  <si>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</si>
  <si>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</si>
  <si>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</si>
  <si>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</si>
  <si>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</si>
  <si>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</si>
  <si>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</si>
  <si>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</si>
  <si>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</si>
  <si>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</si>
  <si>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</si>
  <si>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</si>
  <si>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</si>
  <si>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</si>
  <si>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</si>
  <si>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</si>
  <si>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</si>
  <si>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</si>
  <si>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</si>
  <si>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</si>
  <si>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</si>
  <si>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</si>
  <si>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</si>
  <si>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</si>
  <si>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</si>
  <si>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</si>
  <si>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</si>
  <si>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</si>
  <si>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</si>
  <si>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</si>
  <si>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</si>
  <si>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</si>
  <si>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</si>
  <si>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</si>
  <si>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</si>
  <si>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</si>
  <si>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</si>
  <si>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</si>
  <si>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</si>
  <si>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</si>
  <si>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</si>
  <si>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</si>
  <si>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</si>
  <si>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</si>
  <si>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</si>
  <si>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</si>
  <si>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</si>
  <si>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</si>
  <si>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</si>
  <si>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</si>
  <si>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</si>
  <si>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</si>
  <si>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</si>
  <si>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</si>
  <si>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</si>
  <si>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</si>
  <si>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</si>
  <si>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</si>
  <si>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</si>
  <si>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</si>
  <si>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</si>
  <si>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</si>
  <si>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</si>
  <si>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</si>
  <si>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</si>
  <si>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</si>
  <si>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</si>
  <si>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</si>
  <si>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</si>
  <si>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</si>
  <si>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</si>
  <si>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</si>
  <si>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</si>
  <si>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</si>
  <si>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</si>
  <si>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</si>
  <si>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</si>
  <si>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</si>
  <si>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</si>
  <si>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</si>
  <si>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</si>
  <si>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</si>
  <si>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</si>
  <si>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</si>
  <si>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</si>
  <si>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</si>
  <si>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</si>
  <si>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</si>
  <si>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</si>
  <si>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</si>
  <si>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</si>
  <si>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</si>
  <si>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</si>
  <si>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</si>
  <si>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</si>
  <si>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</si>
  <si>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</si>
  <si>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</si>
  <si>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</si>
  <si>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</si>
  <si>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</si>
  <si>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</si>
  <si>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</si>
  <si>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</si>
  <si>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</si>
  <si>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</si>
  <si>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</si>
  <si>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</si>
  <si>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</si>
  <si>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</si>
  <si>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</si>
  <si>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</si>
  <si>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</si>
  <si>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</si>
  <si>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</si>
  <si>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</si>
  <si>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</si>
  <si>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</si>
  <si>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</si>
  <si>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</si>
  <si>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</si>
  <si>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</si>
  <si>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</si>
  <si>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</si>
  <si>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</si>
  <si>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</si>
  <si>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</si>
  <si>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</si>
  <si>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</si>
  <si>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</si>
  <si>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</si>
  <si>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</si>
  <si>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</si>
  <si>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</si>
  <si>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</si>
  <si>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</si>
  <si>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</si>
  <si>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</si>
  <si>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</si>
  <si>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</si>
  <si>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</si>
  <si>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</si>
  <si>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</si>
  <si>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</si>
  <si>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</si>
  <si>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</si>
  <si>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</si>
  <si>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</si>
  <si>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</si>
  <si>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</si>
  <si>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</si>
  <si>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</si>
  <si>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</si>
  <si>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</si>
  <si>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</si>
  <si>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</si>
  <si>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</si>
  <si>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</si>
  <si>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</si>
  <si>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</si>
  <si>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</si>
  <si>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</si>
  <si>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</si>
  <si>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</si>
  <si>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</si>
  <si>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</si>
  <si>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</si>
  <si>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</si>
  <si>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</si>
  <si>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</si>
  <si>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</si>
  <si>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</si>
  <si>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</si>
  <si>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</si>
  <si>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</si>
  <si>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</si>
  <si>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</si>
  <si>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</si>
  <si>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</si>
  <si>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</si>
  <si>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</si>
  <si>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</si>
  <si>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</si>
  <si>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</si>
  <si>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</si>
  <si>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</si>
  <si>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</si>
  <si>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</si>
  <si>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</si>
  <si>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</si>
  <si>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</si>
  <si>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</si>
  <si>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</si>
  <si>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</si>
  <si>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</si>
  <si>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</si>
  <si>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</si>
  <si>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</si>
  <si>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</si>
  <si>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</si>
  <si>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</si>
  <si>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</si>
  <si>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</si>
  <si>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</si>
  <si>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</si>
  <si>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</si>
  <si>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</si>
  <si>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</si>
  <si>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</si>
  <si>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</si>
  <si>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</si>
  <si>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</si>
  <si>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</si>
  <si>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</si>
  <si>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</si>
  <si>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</si>
  <si>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</si>
  <si>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</si>
  <si>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</si>
  <si>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</si>
  <si>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</si>
  <si>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</si>
  <si>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</si>
  <si>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</si>
  <si>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</si>
  <si>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</si>
  <si>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</si>
  <si>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</si>
  <si>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</si>
  <si>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</si>
  <si>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</si>
  <si>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</si>
  <si>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</si>
  <si>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</si>
  <si>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</si>
  <si>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</si>
  <si>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</si>
  <si>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</si>
  <si>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</si>
  <si>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</si>
  <si>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</si>
  <si>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</si>
  <si>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</si>
  <si>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</si>
  <si>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</si>
  <si>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</si>
  <si>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</si>
  <si>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</si>
  <si>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</si>
  <si>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</si>
  <si>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</si>
  <si>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</si>
  <si>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</si>
  <si>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</si>
  <si>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</si>
  <si>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</si>
  <si>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</si>
  <si>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</si>
  <si>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</si>
  <si>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</si>
  <si>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</si>
  <si>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</si>
  <si>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</si>
  <si>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</si>
  <si>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</si>
  <si>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</si>
  <si>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</si>
  <si>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</si>
  <si>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</si>
  <si>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</si>
  <si>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</si>
  <si>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</si>
  <si>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</si>
  <si>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</si>
  <si>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</si>
  <si>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</si>
  <si>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</si>
  <si>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</si>
  <si>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</si>
  <si>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</si>
  <si>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</si>
  <si>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</si>
  <si>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</si>
  <si>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</si>
  <si>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</si>
  <si>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</si>
  <si>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</si>
  <si>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</si>
  <si>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</si>
  <si>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</si>
  <si>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</si>
  <si>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</si>
  <si>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</si>
  <si>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</si>
  <si>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</si>
  <si>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</si>
  <si>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</si>
  <si>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</si>
  <si>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</si>
  <si>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</si>
  <si>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</si>
  <si>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</si>
  <si>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</si>
  <si>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</si>
  <si>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</si>
  <si>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</si>
  <si>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</si>
  <si>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</si>
  <si>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</si>
  <si>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</si>
  <si>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</si>
  <si>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</si>
  <si>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</si>
  <si>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</si>
  <si>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</si>
  <si>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</si>
  <si>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</si>
  <si>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</si>
  <si>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</si>
  <si>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</si>
  <si>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</si>
  <si>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</si>
  <si>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</si>
  <si>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</si>
  <si>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</si>
  <si>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</si>
  <si>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</si>
  <si>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</si>
  <si>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</si>
  <si>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</si>
  <si>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</si>
  <si>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</si>
  <si>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</si>
  <si>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</si>
  <si>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</si>
  <si>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</si>
  <si>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</si>
  <si>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</si>
  <si>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</si>
  <si>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</si>
  <si>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</si>
  <si>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</si>
  <si>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</si>
  <si>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</si>
  <si>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</si>
  <si>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</si>
  <si>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</si>
  <si>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</si>
  <si>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</si>
  <si>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</si>
  <si>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</si>
  <si>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</si>
  <si>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</si>
  <si>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</si>
  <si>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</si>
  <si>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</si>
  <si>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</si>
  <si>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</si>
  <si>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</si>
  <si>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</si>
  <si>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</si>
  <si>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</si>
  <si>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</si>
  <si>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</si>
  <si>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</si>
  <si>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</si>
  <si>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</si>
  <si>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</si>
  <si>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</si>
  <si>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</si>
  <si>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</si>
  <si>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</si>
  <si>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</si>
  <si>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</si>
  <si>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</si>
  <si>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</si>
  <si>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</si>
  <si>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</si>
  <si>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</si>
  <si>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</si>
  <si>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</si>
  <si>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</si>
  <si>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</si>
  <si>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</si>
  <si>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</si>
  <si>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</si>
  <si>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</si>
  <si>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</si>
  <si>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</si>
  <si>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</si>
  <si>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</si>
  <si>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</si>
  <si>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</si>
  <si>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</si>
  <si>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</si>
  <si>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</si>
  <si>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</si>
  <si>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</si>
  <si>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</si>
  <si>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</si>
  <si>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</si>
  <si>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</si>
  <si>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</si>
  <si>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</si>
  <si>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</si>
  <si>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</si>
  <si>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</si>
  <si>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</si>
  <si>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</si>
  <si>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</si>
  <si>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</si>
  <si>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</si>
  <si>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</si>
  <si>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</si>
  <si>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</si>
  <si>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</si>
  <si>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</si>
  <si>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</si>
  <si>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</si>
  <si>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</si>
  <si>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</si>
  <si>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</si>
  <si>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</si>
  <si>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</si>
  <si>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</si>
  <si>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</si>
  <si>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</si>
  <si>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</si>
  <si>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</si>
  <si>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</si>
  <si>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</si>
  <si>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</si>
  <si>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</si>
  <si>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</si>
  <si>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</si>
  <si>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</si>
  <si>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</si>
  <si>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</si>
  <si>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</si>
  <si>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</si>
  <si>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</si>
  <si>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</si>
  <si>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</si>
  <si>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</si>
  <si>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</si>
  <si>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</si>
  <si>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</si>
  <si>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</si>
  <si>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</si>
  <si>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</si>
  <si>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</si>
  <si>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</si>
  <si>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</si>
  <si>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</si>
  <si>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</si>
  <si>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</si>
  <si>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</si>
  <si>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</si>
  <si>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</si>
  <si>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</si>
  <si>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</si>
  <si>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</si>
  <si>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</si>
  <si>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</si>
  <si>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</si>
  <si>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</si>
  <si>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</si>
  <si>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</si>
  <si>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</si>
  <si>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</si>
  <si>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</si>
  <si>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</si>
  <si>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</si>
  <si>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</si>
  <si>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</si>
  <si>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</si>
  <si>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</si>
  <si>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</si>
  <si>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</si>
  <si>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</si>
  <si>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</si>
  <si>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</si>
  <si>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</si>
  <si>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</si>
  <si>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</si>
  <si>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</si>
  <si>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</si>
  <si>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</si>
  <si>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</si>
  <si>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</si>
  <si>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</si>
  <si>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</si>
  <si>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</si>
  <si>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</si>
  <si>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</si>
  <si>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</si>
  <si>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</si>
  <si>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</si>
  <si>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</si>
  <si>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</si>
  <si>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</si>
  <si>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</si>
  <si>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</si>
  <si>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</si>
  <si>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</si>
  <si>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</si>
  <si>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</si>
  <si>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</si>
  <si>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</si>
  <si>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</si>
  <si>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</si>
  <si>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</si>
  <si>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</si>
  <si>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</si>
  <si>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</si>
  <si>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</si>
  <si>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</si>
  <si>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</si>
  <si>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</si>
  <si>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</si>
  <si>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</si>
  <si>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</si>
  <si>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</si>
  <si>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</si>
  <si>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</si>
  <si>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</si>
  <si>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</si>
  <si>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</si>
  <si>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</si>
  <si>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</si>
  <si>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</si>
  <si>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</si>
  <si>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</si>
  <si>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</si>
  <si>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</si>
  <si>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</si>
  <si>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</si>
  <si>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</si>
  <si>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</si>
  <si>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</si>
  <si>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</si>
  <si>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</si>
  <si>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</si>
  <si>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</si>
  <si>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</si>
  <si>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</si>
  <si>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</si>
  <si>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</si>
  <si>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</si>
  <si>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</si>
  <si>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</si>
  <si>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</si>
  <si>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</si>
  <si>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</si>
  <si>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</si>
  <si>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</si>
  <si>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</si>
  <si>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</si>
  <si>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</si>
  <si>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</si>
  <si>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</si>
  <si>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</si>
  <si>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</si>
  <si>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</si>
  <si>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</si>
  <si>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</si>
  <si>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</si>
  <si>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</si>
  <si>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</si>
  <si>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</si>
  <si>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</si>
  <si>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</si>
  <si>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</si>
  <si>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</si>
  <si>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</si>
  <si>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</si>
  <si>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</si>
  <si>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</si>
  <si>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</si>
  <si>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</si>
  <si>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</si>
  <si>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</si>
  <si>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</si>
  <si>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</si>
  <si>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</si>
  <si>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</si>
  <si>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</si>
  <si>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</si>
  <si>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</si>
  <si>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</si>
  <si>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</si>
  <si>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</si>
  <si>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</si>
  <si>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</si>
  <si>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</si>
  <si>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</si>
  <si>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</si>
  <si>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</si>
  <si>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</si>
  <si>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</si>
  <si>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</si>
  <si>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</si>
  <si>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</si>
  <si>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</si>
  <si>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</si>
  <si>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</si>
  <si>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</si>
  <si>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</si>
  <si>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</si>
  <si>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</si>
  <si>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</si>
  <si>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</si>
  <si>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</si>
  <si>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</si>
  <si>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</si>
  <si>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</si>
  <si>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</si>
  <si>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</si>
  <si>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</si>
  <si>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</si>
  <si>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</si>
  <si>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</si>
  <si>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</si>
  <si>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</si>
  <si>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</si>
  <si>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</si>
  <si>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</si>
  <si>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</si>
  <si>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</si>
  <si>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</si>
  <si>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</si>
  <si>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</si>
  <si>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</si>
  <si>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</si>
  <si>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</si>
  <si>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</si>
  <si>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</si>
  <si>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</si>
  <si>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</si>
  <si>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</si>
  <si>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</si>
  <si>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</si>
  <si>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</si>
  <si>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</si>
  <si>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</si>
  <si>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</si>
  <si>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</si>
  <si>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</si>
  <si>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</si>
  <si>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</si>
  <si>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</si>
  <si>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</si>
  <si>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</si>
  <si>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</si>
  <si>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</si>
  <si>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</si>
  <si>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</si>
  <si>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</si>
  <si>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</si>
  <si>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</si>
  <si>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</si>
  <si>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</si>
  <si>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</si>
  <si>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</si>
  <si>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</si>
  <si>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</si>
  <si>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</si>
  <si>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</si>
  <si>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</si>
  <si>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</si>
  <si>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</si>
  <si>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</si>
  <si>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</si>
  <si>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</si>
  <si>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</si>
  <si>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</si>
  <si>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</si>
  <si>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</si>
  <si>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</si>
  <si>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</si>
  <si>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</si>
  <si>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</si>
  <si>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</si>
  <si>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</si>
  <si>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</si>
  <si>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</si>
  <si>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</si>
  <si>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</si>
  <si>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</si>
  <si>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</si>
  <si>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</si>
  <si>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</si>
  <si>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</si>
  <si>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</si>
  <si>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</si>
  <si>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</si>
  <si>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</si>
  <si>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</si>
  <si>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</si>
  <si>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</si>
  <si>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</si>
  <si>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</si>
  <si>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</si>
  <si>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</si>
  <si>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</si>
  <si>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</si>
  <si>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</si>
  <si>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</si>
  <si>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</si>
  <si>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</si>
  <si>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</si>
  <si>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</si>
  <si>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</si>
  <si>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</si>
  <si>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</si>
  <si>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</si>
  <si>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</si>
  <si>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</si>
  <si>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</si>
  <si>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</si>
  <si>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</si>
  <si>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</si>
  <si>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</si>
  <si>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</si>
  <si>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</si>
  <si>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</si>
  <si>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</si>
  <si>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</si>
  <si>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</si>
  <si>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</si>
  <si>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</si>
  <si>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</si>
  <si>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</si>
  <si>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</si>
  <si>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</si>
  <si>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</si>
  <si>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</si>
  <si>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</si>
  <si>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</si>
  <si>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</si>
  <si>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</si>
  <si>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</si>
  <si>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</si>
  <si>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</si>
  <si>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</si>
  <si>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</si>
  <si>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</si>
  <si>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</si>
  <si>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</si>
  <si>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</si>
  <si>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</si>
  <si>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</si>
  <si>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</si>
  <si>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</si>
  <si>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</si>
  <si>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</si>
  <si>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</si>
  <si>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</si>
  <si>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</si>
  <si>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</si>
  <si>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</si>
  <si>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</si>
  <si>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</si>
  <si>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</si>
  <si>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</si>
  <si>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</si>
  <si>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</si>
  <si>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</si>
  <si>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</si>
  <si>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</si>
  <si>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</si>
  <si>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</si>
  <si>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</si>
  <si>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</si>
  <si>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</si>
  <si>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</si>
  <si>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</si>
  <si>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</si>
  <si>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</si>
  <si>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</si>
  <si>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</si>
  <si>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</si>
  <si>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</si>
  <si>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</si>
  <si>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</si>
  <si>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</si>
  <si>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</si>
  <si>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</si>
  <si>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</si>
  <si>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</si>
  <si>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</si>
  <si>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</si>
  <si>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</si>
  <si>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</si>
  <si>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</si>
  <si>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</si>
  <si>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</si>
  <si>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</si>
  <si>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</si>
  <si>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</si>
  <si>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</si>
  <si>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</si>
  <si>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</si>
  <si>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</si>
  <si>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</si>
  <si>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</si>
  <si>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</si>
  <si>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</si>
  <si>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</si>
  <si>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</si>
  <si>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</si>
  <si>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</si>
  <si>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</si>
  <si>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</si>
  <si>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</si>
  <si>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</si>
  <si>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</si>
  <si>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</si>
  <si>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</si>
  <si>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</si>
  <si>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</si>
  <si>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</si>
  <si>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</si>
  <si>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</si>
  <si>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</si>
  <si>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</si>
  <si>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</si>
  <si>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</si>
  <si>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</si>
  <si>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</si>
  <si>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</si>
  <si>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</si>
  <si>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</si>
  <si>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</si>
  <si>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</si>
  <si>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</si>
  <si>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</si>
  <si>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</si>
  <si>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</si>
  <si>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</si>
  <si>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</si>
  <si>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</si>
  <si>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</si>
  <si>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</si>
  <si>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</si>
  <si>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</si>
  <si>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</si>
  <si>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</si>
  <si>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</si>
  <si>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</si>
  <si>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</si>
  <si>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</si>
  <si>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</si>
  <si>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</si>
  <si>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</si>
  <si>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</si>
  <si>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</si>
  <si>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</si>
  <si>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</si>
  <si>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</si>
  <si>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</si>
  <si>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</si>
  <si>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</si>
  <si>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</si>
  <si>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</si>
  <si>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</si>
  <si>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</si>
  <si>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</si>
  <si>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</si>
  <si>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</si>
  <si>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</si>
  <si>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</si>
  <si>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</si>
  <si>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</si>
  <si>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</si>
  <si>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</si>
  <si>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</si>
  <si>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</si>
  <si>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</si>
  <si>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</si>
  <si>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</si>
  <si>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</si>
  <si>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</si>
  <si>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</si>
  <si>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</si>
  <si>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</si>
  <si>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</si>
  <si>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</si>
  <si>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</si>
  <si>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</si>
  <si>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</si>
  <si>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</si>
  <si>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</si>
  <si>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</si>
  <si>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</si>
  <si>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</si>
  <si>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</si>
  <si>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</si>
  <si>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</si>
  <si>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</si>
  <si>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</si>
  <si>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</si>
  <si>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</si>
  <si>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</si>
  <si>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</si>
  <si>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</si>
  <si>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</si>
  <si>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</si>
  <si>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</si>
  <si>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</si>
  <si>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</si>
  <si>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</si>
  <si>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</si>
  <si>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</si>
  <si>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</si>
  <si>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</si>
  <si>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</si>
  <si>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</si>
  <si>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</si>
  <si>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</si>
  <si>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</si>
  <si>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</si>
  <si>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</si>
  <si>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</si>
  <si>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</si>
  <si>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</si>
  <si>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</si>
  <si>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</si>
  <si>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</si>
  <si>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</si>
  <si>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</si>
  <si>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</si>
  <si>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</si>
  <si>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</si>
  <si>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</si>
  <si>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</si>
  <si>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</si>
  <si>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</si>
  <si>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</si>
  <si>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</si>
  <si>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</si>
  <si>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</si>
  <si>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</si>
  <si>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</si>
  <si>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</si>
  <si>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</si>
  <si>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</si>
  <si>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</si>
  <si>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</si>
  <si>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</si>
  <si>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</si>
  <si>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</si>
  <si>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</si>
  <si>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</si>
  <si>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</si>
  <si>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</si>
  <si>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</si>
  <si>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</si>
  <si>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</si>
  <si>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</si>
  <si>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</si>
  <si>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</si>
  <si>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</si>
  <si>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</si>
  <si>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</si>
  <si>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</si>
  <si>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</si>
  <si>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</si>
  <si>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</si>
  <si>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</si>
  <si>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</si>
  <si>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</si>
  <si>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</si>
  <si>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</si>
  <si>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</si>
  <si>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</si>
  <si>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</si>
  <si>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</si>
  <si>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</si>
  <si>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</si>
  <si>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</si>
  <si>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</si>
  <si>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</si>
  <si>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</si>
  <si>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</si>
  <si>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</si>
  <si>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</si>
  <si>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</si>
  <si>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</si>
  <si>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</si>
  <si>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</si>
  <si>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</si>
  <si>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</si>
  <si>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</si>
  <si>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</si>
  <si>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</si>
  <si>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</si>
  <si>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</si>
  <si>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</si>
  <si>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</si>
  <si>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</si>
  <si>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</si>
  <si>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</si>
  <si>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</si>
  <si>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</si>
  <si>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</si>
  <si>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</si>
  <si>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</si>
  <si>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</si>
  <si>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</si>
  <si>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</si>
  <si>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</si>
  <si>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</si>
  <si>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</si>
  <si>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</si>
  <si>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</si>
  <si>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</si>
  <si>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</si>
  <si>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</si>
  <si>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</si>
  <si>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</si>
  <si>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</si>
  <si>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</si>
  <si>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</si>
  <si>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</si>
  <si>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</si>
  <si>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</si>
  <si>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</si>
  <si>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</si>
  <si>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</si>
  <si>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</si>
  <si>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</si>
  <si>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</si>
  <si>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</si>
  <si>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</si>
  <si>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</si>
  <si>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</si>
  <si>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</si>
  <si>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</si>
  <si>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</si>
  <si>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</si>
  <si>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</si>
  <si>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</si>
  <si>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</si>
  <si>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</si>
  <si>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</si>
  <si>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</si>
  <si>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</si>
  <si>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</si>
  <si>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</si>
  <si>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</si>
  <si>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</si>
  <si>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</si>
  <si>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</si>
  <si>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</si>
  <si>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</si>
  <si>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</si>
  <si>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</si>
  <si>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</si>
  <si>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</si>
  <si>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</si>
  <si>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</si>
  <si>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</si>
  <si>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</si>
  <si>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</si>
  <si>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</si>
  <si>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</si>
  <si>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</si>
  <si>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</si>
  <si>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</si>
  <si>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</si>
  <si>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</si>
  <si>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</si>
  <si>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</si>
  <si>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</si>
  <si>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</si>
  <si>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</si>
  <si>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</si>
  <si>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</si>
  <si>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</si>
  <si>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</si>
  <si>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</si>
  <si>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</si>
  <si>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</si>
  <si>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</si>
  <si>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</si>
  <si>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</si>
  <si>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</si>
  <si>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</si>
  <si>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</si>
  <si>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</si>
  <si>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</si>
  <si>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</si>
  <si>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</si>
  <si>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</si>
  <si>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</si>
  <si>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</si>
  <si>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</si>
  <si>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</si>
  <si>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</si>
  <si>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</si>
  <si>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</si>
  <si>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</si>
  <si>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</si>
  <si>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</si>
  <si>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</si>
  <si>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</si>
  <si>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</si>
  <si>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</si>
  <si>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</si>
  <si>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</si>
  <si>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</si>
  <si>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</si>
  <si>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</si>
  <si>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</si>
  <si>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</si>
  <si>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</si>
  <si>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</si>
  <si>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</si>
  <si>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</si>
  <si>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</si>
  <si>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</si>
  <si>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</si>
  <si>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</si>
  <si>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</si>
  <si>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</si>
  <si>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</si>
  <si>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</si>
  <si>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</si>
  <si>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</si>
  <si>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</si>
  <si>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</si>
  <si>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</si>
  <si>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</si>
  <si>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</si>
  <si>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</si>
  <si>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</si>
  <si>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</si>
  <si>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</si>
  <si>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</si>
  <si>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</si>
  <si>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</si>
  <si>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</si>
  <si>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</si>
  <si>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</si>
  <si>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</si>
  <si>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</si>
  <si>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</si>
  <si>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</si>
  <si>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</si>
  <si>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</si>
  <si>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</si>
  <si>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</si>
  <si>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</si>
  <si>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</si>
  <si>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</si>
  <si>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</si>
  <si>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</si>
  <si>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</si>
  <si>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</si>
  <si>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</si>
  <si>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</si>
  <si>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</si>
  <si>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</si>
  <si>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</si>
  <si>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</si>
  <si>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</si>
  <si>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</si>
  <si>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</si>
  <si>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</si>
  <si>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</si>
  <si>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</si>
  <si>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</si>
  <si>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</si>
  <si>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</si>
  <si>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</si>
  <si>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</si>
  <si>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</si>
  <si>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</si>
  <si>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</si>
  <si>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</si>
  <si>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</si>
  <si>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</si>
  <si>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</si>
  <si>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</si>
  <si>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</si>
  <si>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</si>
  <si>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</si>
  <si>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</si>
  <si>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</si>
  <si>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</si>
  <si>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</si>
  <si>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</si>
  <si>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</si>
  <si>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</si>
  <si>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</si>
  <si>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</si>
  <si>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</si>
  <si>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</si>
  <si>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</si>
  <si>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</si>
  <si>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</si>
  <si>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</si>
  <si>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</si>
  <si>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</si>
  <si>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</si>
  <si>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</si>
  <si>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</si>
  <si>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</si>
  <si>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</si>
  <si>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</si>
  <si>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</si>
  <si>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</si>
  <si>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</si>
  <si>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</si>
  <si>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</si>
  <si>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</si>
  <si>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</si>
  <si>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</si>
  <si>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</si>
  <si>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</si>
  <si>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</si>
  <si>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</si>
  <si>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</si>
  <si>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</si>
  <si>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</si>
  <si>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</si>
  <si>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</si>
  <si>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</si>
  <si>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</si>
  <si>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</si>
  <si>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</si>
  <si>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</si>
  <si>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</si>
  <si>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</si>
  <si>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</si>
  <si>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</si>
  <si>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</si>
  <si>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</si>
  <si>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</si>
  <si>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</si>
  <si>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</si>
  <si>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</si>
  <si>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</si>
  <si>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</si>
  <si>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</si>
  <si>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</si>
  <si>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</si>
  <si>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</si>
  <si>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</si>
  <si>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</si>
  <si>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</si>
  <si>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</si>
  <si>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</si>
  <si>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</si>
  <si>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</si>
  <si>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</si>
  <si>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</si>
  <si>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</si>
  <si>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</si>
  <si>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</si>
  <si>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</si>
  <si>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</si>
  <si>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</si>
  <si>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</si>
  <si>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</si>
  <si>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</si>
  <si>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</si>
  <si>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</si>
  <si>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</si>
  <si>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</si>
  <si>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</si>
  <si>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</si>
  <si>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</si>
  <si>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</si>
  <si>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</si>
  <si>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</si>
  <si>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</si>
  <si>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</si>
  <si>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</si>
  <si>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</si>
  <si>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</si>
  <si>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</si>
  <si>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</si>
  <si>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</si>
  <si>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</si>
  <si>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</si>
  <si>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</si>
  <si>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</si>
  <si>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</si>
  <si>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</si>
  <si>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</si>
  <si>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</si>
  <si>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</si>
  <si>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</si>
  <si>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</si>
  <si>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</si>
  <si>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</si>
  <si>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</si>
  <si>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</si>
  <si>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</si>
  <si>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</si>
  <si>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</si>
  <si>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</si>
  <si>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</si>
  <si>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</si>
  <si>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</si>
  <si>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</si>
  <si>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</si>
  <si>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</si>
  <si>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</si>
  <si>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</si>
  <si>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</si>
  <si>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</si>
  <si>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</si>
  <si>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</si>
  <si>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</si>
  <si>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</si>
  <si>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</si>
  <si>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</si>
  <si>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</si>
  <si>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</si>
  <si>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</si>
  <si>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</si>
  <si>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</si>
  <si>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</si>
  <si>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</si>
  <si>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</si>
  <si>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</si>
  <si>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</si>
  <si>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</si>
  <si>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</si>
  <si>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</si>
  <si>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</si>
  <si>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</si>
  <si>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</si>
  <si>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</si>
  <si>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</si>
  <si>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</si>
  <si>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</si>
  <si>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</si>
  <si>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</si>
  <si>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</si>
  <si>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</si>
  <si>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</si>
  <si>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</si>
  <si>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</si>
  <si>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</si>
  <si>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</si>
  <si>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</si>
  <si>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</si>
  <si>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</si>
  <si>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</si>
  <si>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</si>
  <si>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</si>
  <si>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</si>
  <si>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</si>
  <si>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</si>
  <si>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</si>
  <si>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</si>
  <si>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</si>
  <si>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</si>
  <si>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</si>
  <si>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</si>
  <si>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</si>
  <si>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</si>
  <si>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</si>
  <si>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</si>
  <si>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</si>
  <si>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</si>
  <si>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</si>
  <si>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</si>
  <si>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</si>
  <si>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</si>
  <si>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</si>
  <si>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</si>
  <si>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</si>
  <si>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</si>
  <si>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</si>
  <si>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</si>
  <si>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</si>
  <si>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</si>
  <si>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</si>
  <si>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</si>
  <si>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</si>
  <si>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</si>
  <si>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</si>
  <si>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</si>
  <si>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</si>
  <si>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</si>
  <si>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</si>
  <si>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</si>
  <si>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</si>
  <si>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</si>
  <si>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</si>
  <si>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</si>
  <si>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</si>
  <si>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</si>
  <si>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</si>
  <si>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</si>
  <si>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</si>
  <si>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</si>
  <si>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</si>
  <si>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</si>
  <si>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</si>
  <si>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</si>
  <si>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</si>
  <si>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</si>
  <si>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</si>
  <si>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</si>
  <si>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</si>
  <si>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</si>
  <si>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</si>
  <si>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</si>
  <si>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</si>
  <si>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</si>
  <si>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</si>
  <si>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</si>
  <si>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</si>
  <si>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</si>
  <si>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</si>
  <si>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</si>
  <si>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</si>
  <si>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</si>
  <si>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</si>
  <si>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</si>
  <si>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</si>
  <si>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</si>
  <si>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</si>
  <si>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</si>
  <si>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</si>
  <si>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</si>
  <si>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</si>
  <si>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</si>
  <si>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</si>
  <si>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</si>
  <si>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</si>
  <si>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</si>
  <si>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</si>
  <si>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</si>
  <si>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</si>
  <si>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</si>
  <si>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</si>
  <si>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</si>
  <si>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</si>
  <si>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</si>
  <si>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</si>
  <si>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</si>
  <si>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</si>
  <si>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</si>
  <si>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</si>
  <si>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</si>
  <si>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</si>
  <si>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</si>
  <si>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</si>
  <si>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</si>
  <si>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</si>
  <si>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</si>
  <si>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</si>
  <si>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</si>
  <si>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</si>
  <si>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</si>
  <si>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</si>
  <si>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</si>
  <si>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</si>
  <si>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</si>
  <si>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</si>
  <si>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</si>
  <si>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</si>
  <si>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</si>
  <si>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</si>
  <si>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</si>
  <si>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</si>
  <si>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</si>
  <si>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</si>
  <si>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</si>
  <si>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</si>
  <si>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</si>
  <si>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</si>
  <si>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</si>
  <si>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</si>
  <si>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</si>
  <si>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</si>
  <si>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</si>
  <si>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</si>
  <si>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</si>
  <si>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</si>
  <si>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</si>
  <si>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</si>
  <si>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</si>
  <si>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</si>
  <si>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</si>
  <si>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</si>
  <si>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</si>
  <si>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</si>
  <si>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</si>
  <si>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</si>
  <si>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</si>
  <si>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</si>
  <si>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</si>
  <si>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</si>
  <si>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</si>
  <si>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</si>
  <si>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</si>
  <si>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</si>
  <si>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</si>
  <si>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</si>
  <si>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</si>
  <si>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</si>
  <si>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</si>
  <si>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</si>
  <si>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</si>
  <si>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</si>
  <si>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</si>
  <si>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</si>
  <si>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</si>
  <si>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</si>
  <si>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</si>
  <si>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</si>
  <si>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</si>
  <si>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</si>
  <si>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</si>
  <si>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</si>
  <si>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</si>
  <si>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</si>
  <si>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</si>
  <si>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</si>
  <si>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</si>
  <si>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</si>
  <si>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</si>
  <si>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</si>
  <si>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</si>
  <si>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</si>
  <si>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</si>
  <si>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</si>
  <si>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</si>
  <si>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</si>
  <si>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</si>
  <si>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</si>
  <si>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</si>
  <si>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</si>
  <si>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</si>
  <si>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</si>
  <si>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</si>
  <si>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</si>
  <si>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</si>
  <si>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</si>
  <si>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</si>
  <si>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</si>
  <si>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</si>
  <si>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</si>
  <si>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</si>
  <si>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</si>
  <si>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</si>
  <si>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</si>
  <si>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</si>
  <si>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</si>
  <si>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</si>
  <si>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</si>
  <si>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</si>
  <si>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</si>
  <si>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</si>
  <si>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</si>
  <si>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</si>
  <si>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</si>
  <si>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</si>
  <si>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</si>
  <si>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</si>
  <si>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</si>
  <si>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</si>
  <si>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</si>
  <si>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</si>
  <si>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</si>
  <si>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</si>
  <si>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</si>
  <si>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</si>
  <si>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</si>
  <si>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</si>
  <si>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</si>
  <si>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</si>
  <si>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</si>
  <si>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</si>
  <si>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</si>
  <si>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</si>
  <si>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</si>
  <si>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</si>
  <si>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</si>
  <si>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</si>
  <si>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</si>
  <si>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</si>
  <si>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</si>
  <si>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</si>
  <si>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</si>
  <si>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</si>
  <si>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</si>
  <si>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</si>
  <si>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</si>
  <si>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</si>
  <si>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</si>
  <si>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</si>
  <si>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</si>
  <si>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</si>
  <si>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</si>
  <si>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</si>
  <si>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</si>
  <si>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</si>
  <si>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</si>
  <si>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</si>
  <si>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</si>
  <si>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</si>
  <si>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</si>
  <si>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</si>
  <si>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</si>
  <si>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</si>
  <si>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</si>
  <si>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</si>
  <si>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</si>
  <si>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</si>
  <si>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</si>
  <si>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</si>
  <si>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</si>
  <si>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</si>
  <si>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</si>
  <si>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</si>
  <si>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</si>
  <si>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</si>
  <si>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</si>
  <si>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</si>
  <si>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</si>
  <si>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</si>
  <si>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</si>
  <si>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</si>
  <si>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</si>
  <si>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</si>
  <si>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</si>
  <si>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</si>
  <si>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</si>
  <si>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</si>
  <si>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</si>
  <si>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</si>
  <si>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</si>
  <si>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</si>
  <si>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</si>
  <si>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</si>
  <si>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</si>
  <si>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</si>
  <si>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</si>
  <si>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</si>
  <si>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</si>
  <si>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</si>
  <si>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</si>
  <si>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</si>
  <si>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</si>
  <si>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</si>
  <si>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</si>
  <si>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</si>
  <si>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</si>
  <si>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</si>
  <si>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</si>
  <si>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</si>
  <si>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</si>
  <si>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</si>
  <si>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</si>
  <si>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</si>
  <si>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</si>
  <si>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</si>
  <si>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</si>
  <si>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</si>
  <si>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</si>
  <si>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</si>
  <si>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</si>
  <si>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</si>
  <si>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</si>
  <si>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</si>
  <si>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</si>
  <si>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</si>
  <si>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</si>
  <si>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</si>
  <si>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</si>
  <si>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</si>
  <si>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</si>
  <si>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</si>
  <si>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</si>
  <si>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</si>
  <si>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</si>
  <si>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</si>
  <si>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</si>
  <si>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</si>
  <si>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</si>
  <si>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</si>
  <si>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</si>
  <si>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</si>
  <si>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</si>
  <si>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</si>
  <si>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</si>
  <si>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</si>
  <si>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</si>
  <si>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</si>
  <si>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</si>
  <si>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</si>
  <si>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</si>
  <si>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</si>
  <si>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</si>
  <si>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</si>
  <si>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</si>
  <si>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</si>
  <si>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</si>
  <si>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</si>
  <si>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</si>
  <si>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</si>
  <si>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</si>
  <si>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</si>
  <si>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</si>
  <si>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</si>
  <si>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</si>
  <si>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</si>
  <si>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</si>
  <si>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</si>
  <si>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</si>
  <si>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</si>
  <si>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</si>
  <si>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</si>
  <si>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</si>
  <si>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</si>
  <si>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</si>
  <si>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</si>
  <si>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</si>
  <si>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</si>
  <si>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</si>
  <si>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</si>
  <si>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</si>
  <si>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</si>
  <si>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</si>
  <si>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</si>
  <si>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</si>
  <si>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</si>
  <si>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</si>
  <si>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</si>
  <si>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</si>
  <si>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</si>
  <si>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</si>
  <si>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</si>
  <si>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</si>
  <si>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</si>
  <si>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</si>
  <si>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</si>
  <si>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</si>
  <si>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</si>
  <si>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</si>
  <si>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</si>
  <si>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</si>
  <si>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</si>
  <si>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</si>
  <si>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</si>
  <si>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</si>
  <si>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</si>
  <si>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</si>
  <si>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</si>
  <si>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</si>
  <si>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</si>
  <si>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</si>
  <si>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</si>
  <si>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</si>
  <si>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</si>
  <si>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</si>
  <si>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</si>
  <si>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</si>
  <si>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</si>
  <si>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</si>
  <si>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</si>
  <si>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</si>
  <si>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</si>
  <si>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</si>
  <si>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</si>
  <si>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</si>
  <si>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</si>
  <si>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</si>
  <si>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</si>
  <si>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</si>
  <si>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</si>
  <si>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</si>
  <si>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</si>
  <si>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</si>
  <si>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</si>
  <si>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</si>
  <si>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</si>
  <si>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</si>
  <si>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</si>
  <si>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</si>
  <si>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</si>
  <si>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</si>
  <si>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</si>
  <si>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</si>
  <si>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</si>
  <si>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</si>
  <si>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</si>
  <si>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</si>
  <si>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</si>
  <si>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</si>
  <si>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</si>
  <si>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</si>
  <si>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</si>
  <si>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</si>
  <si>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</si>
  <si>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</si>
  <si>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</si>
  <si>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</si>
  <si>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</si>
  <si>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</si>
  <si>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</si>
  <si>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</si>
  <si>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</si>
  <si>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</si>
  <si>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</si>
  <si>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</si>
  <si>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</si>
  <si>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</si>
  <si>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</si>
  <si>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</si>
  <si>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</si>
  <si>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</si>
  <si>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</si>
  <si>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</si>
  <si>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</si>
  <si>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</si>
  <si>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</si>
  <si>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</si>
  <si>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</si>
  <si>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</si>
  <si>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</si>
  <si>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</si>
  <si>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</si>
  <si>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</si>
  <si>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</si>
  <si>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</si>
  <si>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</si>
  <si>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</si>
  <si>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</si>
  <si>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</si>
  <si>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</si>
  <si>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</si>
  <si>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</si>
  <si>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</si>
  <si>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</si>
  <si>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</si>
  <si>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</si>
  <si>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</si>
  <si>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</si>
  <si>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</si>
  <si>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</si>
  <si>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</si>
  <si>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</si>
  <si>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</si>
  <si>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</si>
  <si>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</si>
  <si>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</si>
  <si>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</si>
  <si>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</si>
  <si>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</si>
  <si>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</si>
  <si>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</si>
  <si>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</si>
  <si>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</si>
  <si>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</si>
  <si>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</si>
  <si>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</si>
  <si>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</si>
  <si>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</si>
  <si>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</si>
  <si>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</si>
  <si>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</si>
  <si>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</si>
  <si>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</si>
  <si>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</si>
  <si>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</si>
  <si>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</si>
  <si>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</si>
  <si>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</si>
  <si>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</si>
  <si>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</si>
  <si>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</si>
  <si>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</si>
  <si>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</si>
  <si>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</si>
  <si>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</si>
  <si>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</si>
  <si>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</si>
  <si>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</si>
  <si>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</si>
  <si>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</si>
  <si>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</si>
  <si>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</si>
  <si>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</si>
  <si>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</si>
  <si>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</si>
  <si>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</si>
  <si>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</si>
  <si>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</si>
  <si>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</si>
  <si>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</si>
  <si>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</si>
  <si>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</si>
  <si>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</si>
  <si>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</si>
  <si>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</si>
  <si>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</si>
  <si>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</si>
  <si>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</si>
  <si>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</si>
  <si>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</si>
  <si>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</si>
  <si>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</si>
  <si>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</si>
  <si>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</si>
  <si>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</si>
  <si>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</si>
  <si>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</si>
  <si>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</si>
  <si>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</si>
  <si>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</si>
  <si>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</si>
  <si>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</si>
  <si>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</si>
  <si>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</si>
  <si>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</si>
  <si>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</si>
  <si>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</si>
  <si>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</si>
  <si>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</si>
  <si>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</si>
  <si>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</si>
  <si>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</si>
  <si>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</si>
  <si>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</si>
  <si>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</si>
  <si>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</si>
  <si>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</si>
  <si>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</si>
  <si>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</si>
  <si>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</si>
  <si>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</si>
  <si>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</si>
  <si>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</si>
  <si>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</si>
  <si>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</si>
  <si>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</si>
  <si>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</si>
  <si>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</si>
  <si>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</si>
  <si>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</si>
  <si>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</si>
  <si>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</si>
  <si>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</si>
  <si>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</si>
  <si>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</si>
  <si>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</si>
  <si>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</si>
  <si>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</si>
  <si>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</si>
  <si>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</si>
  <si>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</si>
  <si>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</si>
  <si>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</si>
  <si>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</si>
  <si>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</si>
  <si>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</si>
  <si>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</si>
  <si>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</si>
  <si>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</si>
  <si>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</si>
  <si>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</si>
  <si>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</si>
  <si>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</si>
  <si>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</si>
  <si>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</si>
  <si>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</si>
  <si>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</si>
  <si>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</si>
  <si>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</si>
  <si>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</si>
  <si>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</si>
  <si>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</si>
  <si>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</si>
  <si>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</si>
  <si>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</si>
  <si>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</si>
  <si>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</si>
  <si>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</si>
  <si>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</si>
  <si>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</si>
  <si>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</si>
  <si>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</si>
  <si>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</si>
  <si>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</si>
  <si>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</si>
  <si>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</si>
  <si>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</si>
  <si>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</si>
  <si>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</si>
  <si>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</si>
  <si>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</si>
  <si>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</si>
  <si>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</si>
  <si>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</si>
  <si>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</si>
  <si>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</si>
  <si>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</si>
  <si>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</si>
  <si>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</si>
  <si>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</si>
  <si>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</si>
  <si>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</si>
  <si>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</si>
  <si>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</si>
  <si>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</si>
  <si>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</si>
  <si>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</si>
  <si>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</si>
  <si>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</si>
  <si>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</si>
  <si>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</si>
  <si>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</si>
  <si>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</si>
  <si>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</si>
  <si>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</si>
  <si>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</si>
  <si>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</si>
  <si>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</si>
  <si>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</si>
  <si>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</si>
  <si>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</si>
  <si>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</si>
  <si>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</si>
  <si>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</si>
  <si>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</si>
  <si>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</si>
  <si>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</si>
  <si>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</si>
  <si>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</si>
  <si>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</si>
  <si>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</si>
  <si>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</si>
  <si>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</si>
  <si>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</si>
  <si>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</si>
  <si>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</si>
  <si>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</si>
  <si>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</si>
  <si>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</si>
  <si>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</si>
  <si>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</si>
  <si>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</si>
  <si>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</si>
  <si>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</si>
  <si>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</si>
  <si>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</si>
  <si>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</si>
  <si>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</si>
  <si>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</si>
  <si>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</si>
  <si>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</si>
  <si>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</si>
  <si>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</si>
  <si>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</si>
  <si>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</si>
  <si>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</si>
  <si>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</si>
  <si>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</si>
  <si>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</si>
  <si>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</si>
  <si>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</si>
  <si>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</si>
  <si>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</si>
  <si>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</si>
  <si>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</si>
  <si>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</si>
  <si>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</si>
  <si>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</si>
  <si>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</si>
  <si>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</si>
  <si>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</si>
  <si>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</si>
  <si>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</si>
  <si>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</si>
  <si>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</si>
  <si>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</si>
  <si>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</si>
  <si>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</si>
  <si>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</si>
  <si>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</si>
  <si>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</si>
  <si>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</si>
  <si>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</si>
  <si>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</si>
  <si>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</si>
  <si>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</si>
  <si>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</si>
  <si>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</si>
  <si>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</si>
  <si>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</si>
  <si>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</si>
  <si>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</si>
  <si>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</si>
  <si>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</si>
  <si>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</si>
  <si>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</si>
  <si>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</si>
  <si>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</si>
  <si>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</si>
  <si>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</si>
  <si>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</si>
  <si>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</si>
  <si>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</si>
  <si>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</si>
  <si>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</si>
  <si>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</si>
  <si>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</si>
  <si>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</si>
  <si>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</si>
  <si>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</si>
  <si>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</si>
  <si>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</si>
  <si>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</si>
  <si>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</si>
  <si>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</si>
  <si>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</si>
  <si>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</si>
  <si>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</si>
  <si>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</si>
  <si>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</si>
  <si>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</si>
  <si>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</si>
  <si>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</si>
  <si>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</si>
  <si>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</si>
  <si>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</si>
  <si>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</si>
  <si>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</si>
  <si>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</si>
  <si>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</si>
  <si>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</si>
  <si>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</si>
  <si>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</si>
  <si>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</si>
  <si>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</si>
  <si>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</si>
  <si>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</si>
  <si>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</si>
  <si>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</si>
  <si>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</si>
  <si>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</si>
  <si>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</si>
  <si>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</si>
  <si>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</si>
  <si>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</si>
  <si>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</si>
  <si>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</si>
  <si>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</si>
  <si>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</si>
  <si>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</si>
  <si>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</si>
  <si>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</si>
  <si>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</si>
  <si>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</si>
  <si>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</si>
  <si>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</si>
  <si>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</si>
  <si>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</si>
  <si>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</si>
  <si>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</si>
  <si>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</si>
  <si>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</si>
  <si>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</si>
  <si>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</si>
  <si>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</si>
  <si>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</si>
  <si>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</si>
  <si>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</si>
  <si>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</si>
  <si>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</si>
  <si>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</si>
  <si>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</si>
  <si>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</si>
  <si>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</si>
  <si>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</si>
  <si>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</si>
  <si>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</si>
  <si>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</si>
  <si>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</si>
  <si>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</si>
  <si>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</si>
  <si>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</si>
  <si>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</si>
  <si>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</si>
  <si>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</si>
  <si>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</si>
  <si>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</si>
  <si>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</si>
  <si>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</si>
  <si>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</si>
  <si>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</si>
  <si>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</si>
  <si>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</si>
  <si>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</si>
  <si>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</si>
  <si>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</si>
  <si>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</si>
  <si>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</si>
  <si>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</si>
  <si>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</si>
  <si>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</si>
  <si>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</si>
  <si>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</si>
  <si>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</si>
  <si>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</si>
  <si>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</si>
  <si>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</si>
  <si>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</si>
  <si>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</si>
  <si>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</si>
  <si>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</si>
  <si>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</si>
  <si>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</si>
  <si>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</si>
  <si>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</si>
  <si>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</si>
  <si>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</si>
  <si>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</si>
  <si>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</si>
  <si>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</si>
  <si>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</si>
  <si>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</si>
  <si>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</si>
  <si>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</si>
  <si>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</si>
  <si>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</si>
  <si>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</si>
  <si>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</si>
  <si>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</si>
  <si>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</si>
  <si>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</si>
  <si>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</si>
  <si>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</si>
  <si>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</si>
  <si>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</si>
  <si>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</si>
  <si>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</si>
  <si>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</si>
  <si>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</si>
  <si>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</si>
  <si>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</si>
  <si>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</si>
  <si>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</si>
  <si>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</si>
  <si>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</si>
  <si>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</si>
  <si>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</si>
  <si>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</si>
  <si>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</si>
  <si>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</si>
  <si>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</si>
  <si>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</si>
  <si>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</si>
  <si>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</si>
  <si>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</si>
  <si>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</si>
  <si>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</si>
  <si>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</si>
  <si>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</si>
  <si>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</si>
  <si>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</si>
  <si>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</si>
  <si>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</si>
  <si>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</si>
  <si>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</si>
  <si>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</si>
  <si>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</si>
  <si>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</si>
  <si>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</si>
  <si>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</si>
  <si>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</si>
  <si>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</si>
  <si>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</si>
  <si>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</si>
  <si>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</si>
  <si>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</si>
  <si>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</si>
  <si>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</si>
  <si>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</si>
  <si>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</si>
  <si>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</si>
  <si>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</si>
  <si>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</si>
  <si>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</si>
  <si>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</si>
  <si>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</si>
  <si>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</si>
  <si>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</si>
  <si>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</si>
  <si>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</si>
  <si>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</si>
  <si>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</si>
  <si>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</si>
  <si>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</si>
  <si>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</si>
  <si>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</si>
  <si>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</si>
  <si>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</si>
  <si>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</si>
  <si>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</si>
  <si>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</si>
  <si>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</si>
  <si>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</si>
  <si>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</si>
  <si>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</si>
  <si>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</si>
  <si>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</si>
  <si>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</si>
  <si>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</si>
  <si>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</si>
  <si>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</si>
  <si>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</si>
  <si>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</si>
  <si>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</si>
  <si>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</si>
  <si>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</si>
  <si>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</si>
  <si>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</si>
  <si>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</si>
  <si>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</si>
  <si>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</si>
  <si>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</si>
  <si>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</si>
  <si>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</si>
  <si>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</si>
  <si>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</si>
  <si>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</si>
  <si>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</si>
  <si>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</si>
  <si>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</si>
  <si>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</si>
  <si>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</si>
  <si>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</si>
  <si>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</si>
  <si>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</si>
  <si>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</si>
  <si>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</si>
  <si>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</si>
  <si>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</si>
  <si>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</si>
  <si>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</si>
  <si>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</si>
  <si>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</si>
  <si>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</si>
  <si>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</si>
  <si>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</si>
  <si>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</si>
  <si>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</si>
  <si>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</si>
  <si>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</si>
  <si>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</si>
  <si>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</si>
  <si>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</si>
  <si>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</si>
  <si>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</si>
  <si>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</si>
  <si>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</si>
  <si>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</si>
  <si>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</si>
  <si>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</si>
  <si>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</si>
  <si>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</si>
  <si>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</si>
  <si>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</si>
  <si>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</si>
  <si>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</si>
  <si>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</si>
  <si>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</si>
  <si>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</si>
  <si>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</si>
  <si>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</si>
  <si>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</si>
  <si>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</si>
  <si>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</si>
  <si>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</si>
  <si>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</si>
  <si>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</si>
  <si>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</si>
  <si>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</si>
  <si>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</si>
  <si>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</si>
  <si>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</si>
  <si>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</si>
  <si>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</si>
  <si>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</si>
  <si>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</si>
  <si>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</si>
  <si>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</si>
  <si>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</si>
  <si>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</si>
  <si>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</si>
  <si>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</si>
  <si>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</si>
  <si>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</si>
  <si>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</si>
  <si>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</si>
  <si>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</si>
  <si>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</si>
  <si>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</si>
  <si>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</si>
  <si>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</si>
  <si>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</si>
  <si>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</si>
  <si>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</si>
  <si>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</si>
  <si>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</si>
  <si>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</si>
  <si>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</si>
  <si>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</si>
  <si>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</si>
  <si>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</si>
  <si>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</si>
  <si>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</si>
  <si>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</si>
  <si>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</si>
  <si>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</si>
  <si>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</si>
  <si>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</si>
  <si>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</si>
  <si>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</si>
  <si>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</si>
  <si>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</si>
  <si>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</si>
  <si>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</si>
  <si>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</si>
  <si>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</si>
  <si>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</si>
  <si>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</si>
  <si>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</si>
  <si>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</si>
  <si>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</si>
  <si>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</si>
  <si>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</si>
  <si>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</si>
  <si>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</si>
  <si>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</si>
  <si>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</si>
  <si>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</si>
  <si>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</si>
  <si>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</si>
  <si>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</si>
  <si>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</si>
  <si>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</si>
  <si>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</si>
  <si>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</si>
  <si>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</si>
  <si>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</si>
  <si>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</si>
  <si>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</si>
  <si>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</si>
  <si>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</si>
  <si>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</si>
  <si>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</si>
  <si>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</si>
  <si>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</si>
  <si>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</si>
  <si>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</si>
  <si>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</si>
  <si>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</si>
  <si>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</si>
  <si>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</si>
  <si>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</si>
  <si>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</si>
  <si>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</si>
  <si>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</si>
  <si>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</si>
  <si>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</si>
  <si>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</si>
  <si>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</si>
  <si>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</si>
  <si>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</si>
  <si>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</si>
  <si>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</si>
  <si>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</si>
  <si>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</si>
  <si>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</si>
  <si>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</si>
  <si>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</si>
  <si>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</si>
  <si>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</si>
  <si>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</si>
  <si>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</si>
  <si>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</si>
  <si>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</si>
  <si>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</si>
  <si>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</si>
  <si>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</si>
  <si>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</si>
  <si>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</si>
  <si>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</si>
  <si>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</si>
  <si>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</si>
  <si>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</si>
  <si>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</si>
  <si>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</si>
  <si>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</si>
  <si>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</si>
  <si>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</si>
  <si>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</si>
  <si>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</si>
  <si>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</si>
  <si>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</si>
  <si>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</si>
  <si>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</si>
  <si>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</si>
  <si>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</si>
  <si>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</si>
  <si>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</si>
  <si>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</si>
  <si>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</si>
  <si>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</si>
  <si>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</si>
  <si>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</si>
  <si>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</si>
  <si>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</si>
  <si>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</si>
  <si>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</si>
  <si>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</si>
  <si>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</si>
  <si>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</si>
  <si>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</si>
  <si>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</si>
  <si>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</si>
  <si>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</si>
  <si>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</si>
  <si>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</si>
  <si>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</si>
  <si>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</si>
  <si>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</si>
  <si>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</si>
  <si>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</si>
  <si>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</si>
  <si>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</si>
  <si>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</si>
  <si>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</si>
  <si>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</si>
  <si>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</si>
  <si>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</si>
  <si>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</si>
  <si>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</si>
  <si>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</si>
  <si>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</si>
  <si>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</si>
  <si>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</si>
  <si>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</si>
  <si>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</si>
  <si>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</si>
  <si>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</si>
  <si>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</si>
  <si>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</si>
  <si>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</si>
  <si>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</si>
  <si>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</si>
  <si>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</si>
  <si>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</si>
  <si>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</si>
  <si>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</si>
  <si>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</si>
  <si>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</si>
  <si>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</si>
  <si>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</si>
  <si>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</si>
  <si>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</si>
  <si>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</si>
  <si>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</si>
  <si>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</si>
  <si>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</si>
  <si>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</si>
  <si>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</si>
  <si>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</si>
  <si>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</si>
  <si>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</si>
  <si>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</si>
  <si>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</si>
  <si>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</si>
  <si>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</si>
  <si>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</si>
  <si>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</si>
  <si>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</si>
  <si>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</si>
  <si>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</si>
  <si>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</si>
  <si>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</si>
  <si>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</si>
  <si>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</si>
  <si>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</si>
  <si>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</si>
  <si>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</si>
  <si>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</si>
  <si>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</si>
  <si>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</si>
  <si>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</si>
  <si>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</si>
  <si>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</si>
  <si>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</si>
  <si>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</si>
  <si>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</si>
  <si>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</si>
  <si>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</si>
  <si>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</si>
  <si>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</si>
  <si>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</si>
  <si>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</si>
  <si>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</si>
  <si>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</si>
  <si>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</si>
  <si>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</si>
  <si>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</si>
  <si>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</si>
  <si>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</si>
  <si>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</si>
  <si>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</si>
  <si>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</si>
  <si>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</si>
  <si>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</si>
  <si>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</si>
  <si>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</si>
  <si>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</si>
  <si>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</si>
  <si>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</si>
  <si>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</si>
  <si>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</si>
  <si>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</si>
  <si>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</si>
  <si>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</si>
  <si>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</si>
  <si>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</si>
  <si>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</si>
  <si>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</si>
  <si>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</si>
  <si>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</si>
  <si>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</si>
  <si>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</si>
  <si>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</si>
  <si>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</si>
  <si>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</si>
  <si>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</si>
  <si>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</si>
  <si>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</si>
  <si>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</si>
  <si>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</si>
  <si>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</si>
  <si>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</si>
  <si>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</si>
  <si>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</si>
  <si>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</si>
  <si>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</si>
  <si>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</si>
  <si>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</si>
  <si>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</si>
  <si>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</si>
  <si>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</si>
  <si>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</si>
  <si>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</si>
  <si>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</si>
  <si>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</si>
  <si>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</si>
  <si>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</si>
  <si>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</si>
  <si>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</si>
  <si>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</si>
  <si>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</si>
  <si>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</si>
  <si>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</si>
  <si>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</si>
  <si>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</si>
  <si>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</si>
  <si>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</si>
  <si>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</si>
  <si>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</si>
  <si>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</si>
  <si>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</si>
  <si>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</si>
  <si>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</si>
  <si>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</si>
  <si>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</si>
  <si>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</si>
  <si>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</si>
  <si>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</si>
  <si>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</si>
  <si>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</si>
  <si>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</si>
  <si>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</si>
  <si>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</si>
  <si>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</si>
  <si>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</si>
  <si>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</si>
  <si>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</si>
  <si>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</si>
  <si>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</si>
  <si>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</si>
  <si>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</si>
  <si>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</si>
  <si>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</si>
  <si>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</si>
  <si>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</si>
  <si>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</si>
  <si>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</si>
  <si>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</si>
  <si>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</si>
  <si>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</si>
  <si>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</si>
  <si>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</si>
  <si>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</si>
  <si>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</si>
  <si>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</si>
  <si>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</si>
  <si>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</si>
  <si>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</si>
  <si>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</si>
  <si>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</si>
  <si>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</si>
  <si>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</si>
  <si>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</si>
  <si>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</si>
  <si>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</si>
  <si>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</si>
  <si>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</si>
  <si>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</si>
  <si>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</si>
  <si>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</si>
  <si>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</si>
  <si>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</si>
  <si>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</si>
  <si>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</si>
  <si>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</si>
  <si>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</si>
  <si>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</si>
  <si>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</si>
  <si>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</si>
  <si>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</si>
  <si>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</si>
  <si>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</si>
  <si>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</si>
  <si>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</si>
  <si>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</si>
  <si>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</si>
  <si>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</si>
  <si>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</si>
  <si>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</si>
  <si>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</si>
  <si>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</si>
  <si>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</si>
  <si>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</si>
  <si>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</si>
  <si>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</si>
  <si>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</si>
  <si>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</si>
  <si>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</si>
  <si>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</si>
  <si>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</si>
  <si>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</si>
  <si>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</si>
  <si>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</si>
  <si>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</si>
  <si>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</si>
  <si>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</si>
  <si>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</si>
  <si>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</si>
  <si>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</si>
  <si>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</si>
  <si>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</si>
  <si>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</si>
  <si>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</si>
  <si>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</si>
  <si>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</si>
  <si>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</si>
  <si>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</si>
  <si>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</si>
  <si>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</si>
  <si>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</si>
  <si>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</si>
  <si>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</si>
  <si>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</si>
  <si>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</si>
  <si>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</si>
  <si>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</si>
  <si>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</si>
  <si>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</si>
  <si>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</si>
  <si>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</si>
  <si>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</si>
  <si>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</si>
  <si>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</si>
  <si>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</si>
  <si>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</si>
  <si>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</si>
  <si>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</si>
  <si>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</si>
  <si>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</si>
  <si>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</si>
  <si>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</si>
  <si>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</si>
  <si>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</si>
  <si>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</si>
  <si>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</si>
  <si>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</si>
  <si>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</si>
  <si>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</si>
  <si>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</si>
  <si>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</si>
  <si>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</si>
  <si>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</si>
  <si>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</si>
  <si>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</si>
  <si>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</si>
  <si>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</si>
  <si>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</si>
  <si>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</si>
  <si>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</si>
  <si>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</si>
  <si>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</si>
  <si>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</si>
  <si>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</si>
  <si>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</si>
  <si>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</si>
  <si>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</si>
  <si>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</si>
  <si>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</si>
  <si>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</si>
  <si>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</si>
  <si>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</si>
  <si>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</si>
  <si>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</si>
  <si>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</si>
  <si>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</si>
  <si>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</si>
  <si>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</si>
  <si>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</si>
  <si>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</si>
  <si>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</si>
  <si>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</si>
  <si>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</si>
  <si>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</si>
  <si>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</si>
  <si>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</si>
  <si>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</si>
  <si>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</si>
  <si>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</si>
  <si>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</si>
  <si>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</si>
  <si>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</si>
  <si>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</si>
  <si>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</si>
  <si>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</si>
  <si>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</si>
  <si>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</si>
  <si>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</si>
  <si>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</si>
  <si>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</si>
  <si>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</si>
  <si>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</si>
  <si>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</si>
  <si>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</si>
  <si>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</si>
  <si>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</si>
  <si>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</si>
  <si>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</si>
  <si>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</si>
  <si>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</si>
  <si>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</si>
  <si>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</si>
  <si>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</si>
  <si>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</si>
  <si>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</si>
  <si>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</si>
  <si>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</si>
  <si>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</si>
  <si>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</si>
  <si>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</si>
  <si>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</si>
  <si>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</si>
  <si>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</si>
  <si>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</si>
  <si>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</si>
  <si>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</si>
  <si>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</si>
  <si>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</si>
  <si>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</si>
  <si>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</si>
  <si>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</si>
  <si>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</si>
  <si>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</si>
  <si>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</si>
  <si>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</si>
  <si>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</si>
  <si>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</si>
  <si>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</si>
  <si>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</si>
  <si>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</si>
  <si>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</si>
  <si>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</si>
  <si>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</si>
  <si>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</si>
  <si>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</si>
  <si>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</si>
  <si>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</si>
  <si>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</si>
  <si>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</si>
  <si>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</si>
  <si>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</si>
  <si>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</si>
  <si>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</si>
  <si>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</si>
  <si>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</si>
  <si>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</si>
  <si>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</si>
  <si>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</si>
  <si>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</si>
  <si>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</si>
  <si>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</si>
  <si>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</si>
  <si>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</si>
  <si>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</si>
  <si>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</si>
  <si>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</si>
  <si>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</si>
  <si>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</si>
  <si>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</si>
  <si>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</si>
  <si>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</si>
  <si>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</si>
  <si>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</si>
  <si>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</si>
  <si>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</si>
  <si>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</si>
  <si>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</si>
  <si>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</si>
  <si>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</si>
  <si>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</si>
  <si>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</si>
  <si>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</si>
  <si>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</si>
  <si>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</si>
  <si>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</si>
  <si>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</si>
  <si>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</si>
  <si>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</si>
  <si>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</si>
  <si>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</si>
  <si>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</si>
  <si>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</si>
  <si>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</si>
  <si>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</si>
  <si>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</si>
  <si>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</si>
  <si>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</si>
  <si>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</si>
  <si>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</si>
  <si>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</si>
  <si>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</si>
  <si>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</si>
  <si>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</si>
  <si>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</si>
  <si>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</si>
  <si>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</si>
  <si>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</si>
  <si>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</si>
  <si>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</si>
  <si>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</si>
  <si>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</si>
  <si>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</si>
  <si>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</si>
  <si>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</si>
  <si>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</si>
  <si>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</si>
  <si>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</si>
  <si>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</si>
  <si>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</si>
  <si>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</si>
  <si>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</si>
  <si>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</si>
  <si>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</si>
  <si>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</si>
  <si>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</si>
  <si>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</si>
  <si>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</si>
  <si>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</si>
  <si>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</si>
  <si>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</si>
  <si>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</si>
  <si>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</si>
  <si>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</si>
  <si>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</si>
  <si>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</si>
  <si>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</si>
  <si>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</si>
  <si>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</si>
  <si>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</si>
  <si>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</si>
  <si>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</si>
  <si>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</si>
  <si>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</si>
  <si>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</si>
  <si>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</si>
  <si>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</si>
  <si>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</si>
  <si>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</si>
  <si>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</si>
  <si>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</si>
  <si>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</si>
  <si>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</si>
  <si>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</si>
  <si>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</si>
  <si>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</si>
  <si>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</si>
  <si>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</si>
  <si>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</si>
  <si>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</si>
  <si>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</si>
  <si>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</si>
  <si>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</si>
  <si>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</si>
  <si>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</si>
  <si>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</si>
  <si>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</si>
  <si>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</si>
  <si>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</si>
  <si>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</si>
  <si>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</si>
  <si>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</si>
  <si>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</si>
  <si>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</si>
  <si>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</si>
  <si>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</si>
  <si>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</si>
  <si>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</si>
  <si>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</si>
  <si>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</si>
  <si>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</si>
  <si>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</si>
  <si>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</si>
  <si>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</si>
  <si>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</si>
  <si>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</si>
  <si>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</si>
  <si>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</si>
  <si>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</si>
  <si>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</si>
  <si>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</si>
  <si>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</si>
  <si>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</si>
  <si>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</si>
  <si>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</si>
  <si>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</si>
  <si>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</si>
  <si>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</si>
  <si>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</si>
  <si>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</si>
  <si>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</si>
  <si>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</si>
  <si>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</si>
  <si>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</si>
  <si>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</si>
  <si>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</si>
  <si>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</si>
  <si>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</si>
  <si>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</si>
  <si>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</si>
  <si>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</si>
  <si>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</si>
  <si>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</si>
  <si>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</si>
  <si>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</si>
  <si>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</si>
  <si>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</si>
  <si>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</si>
  <si>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</si>
  <si>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</si>
  <si>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</si>
  <si>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</si>
  <si>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</si>
  <si>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</si>
  <si>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</si>
  <si>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</si>
  <si>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</si>
  <si>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</si>
  <si>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</si>
  <si>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</si>
  <si>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</si>
  <si>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</si>
  <si>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</si>
  <si>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</si>
  <si>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</si>
  <si>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</si>
  <si>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</si>
  <si>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</si>
  <si>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</si>
  <si>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</si>
  <si>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</si>
  <si>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</si>
  <si>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</si>
  <si>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</si>
  <si>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</si>
  <si>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</si>
  <si>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</si>
  <si>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</si>
  <si>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</si>
  <si>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</si>
  <si>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</si>
  <si>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</si>
  <si>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</si>
  <si>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</si>
  <si>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</si>
  <si>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</si>
  <si>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</si>
  <si>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</si>
  <si>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</si>
  <si>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</si>
  <si>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</si>
  <si>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</si>
  <si>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</si>
  <si>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</si>
  <si>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</si>
  <si>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</si>
  <si>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</si>
  <si>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</si>
  <si>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</si>
  <si>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</si>
  <si>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</si>
  <si>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</si>
  <si>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</si>
  <si>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</si>
  <si>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</si>
  <si>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</si>
  <si>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</si>
  <si>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</si>
  <si>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</si>
  <si>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</si>
  <si>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</si>
  <si>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</si>
  <si>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</si>
  <si>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</si>
  <si>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</si>
  <si>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</si>
  <si>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</si>
  <si>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</si>
  <si>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</si>
  <si>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</si>
  <si>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</si>
  <si>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</si>
  <si>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</si>
  <si>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</si>
  <si>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</si>
  <si>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</si>
  <si>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</si>
  <si>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</si>
  <si>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</si>
  <si>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</si>
  <si>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</si>
  <si>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</si>
  <si>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</si>
  <si>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</si>
  <si>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</si>
  <si>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</si>
  <si>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</si>
  <si>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</si>
  <si>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</si>
  <si>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</si>
  <si>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</si>
  <si>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</si>
  <si>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</si>
  <si>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</si>
  <si>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</si>
  <si>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</si>
  <si>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</si>
  <si>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</si>
  <si>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</si>
  <si>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</si>
  <si>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</si>
  <si>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</si>
  <si>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</si>
  <si>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</si>
  <si>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</si>
  <si>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</si>
  <si>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</si>
  <si>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</si>
  <si>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</si>
  <si>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</si>
  <si>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</si>
  <si>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</si>
  <si>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</si>
  <si>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</si>
  <si>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</si>
  <si>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</si>
  <si>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</si>
  <si>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</si>
  <si>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</si>
  <si>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</si>
  <si>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</si>
  <si>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</si>
  <si>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</si>
  <si>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</si>
  <si>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</si>
  <si>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</si>
  <si>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</si>
  <si>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</si>
  <si>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</si>
  <si>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</si>
  <si>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</si>
  <si>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</si>
  <si>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</si>
  <si>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</si>
  <si>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</si>
  <si>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</si>
  <si>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</si>
  <si>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</si>
  <si>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</si>
  <si>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</si>
  <si>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</si>
  <si>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</si>
  <si>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</si>
  <si>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</si>
  <si>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</si>
  <si>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</si>
  <si>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</si>
  <si>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</si>
  <si>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</si>
  <si>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</si>
  <si>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</si>
  <si>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</si>
  <si>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</si>
  <si>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</si>
  <si>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</si>
  <si>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</si>
  <si>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</si>
  <si>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</si>
  <si>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</si>
  <si>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</si>
  <si>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</si>
  <si>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</si>
  <si>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</si>
  <si>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</si>
  <si>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</si>
  <si>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</si>
  <si>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</si>
  <si>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</si>
  <si>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</si>
  <si>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</si>
  <si>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</si>
  <si>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</si>
  <si>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</si>
  <si>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</si>
  <si>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</si>
  <si>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</si>
  <si>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</si>
  <si>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</si>
  <si>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</si>
  <si>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</si>
  <si>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</si>
  <si>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</si>
  <si>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</si>
  <si>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</si>
  <si>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</si>
  <si>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</si>
  <si>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</si>
  <si>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</si>
  <si>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</si>
  <si>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</si>
  <si>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</si>
  <si>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</si>
  <si>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</si>
  <si>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</si>
  <si>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</si>
  <si>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</si>
  <si>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</si>
  <si>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</si>
  <si>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</si>
  <si>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</si>
  <si>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</si>
  <si>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</si>
  <si>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</si>
  <si>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</si>
  <si>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</si>
  <si>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</si>
  <si>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</si>
  <si>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</si>
  <si>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</si>
  <si>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</si>
  <si>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</si>
  <si>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</si>
  <si>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</si>
  <si>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</si>
  <si>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</si>
  <si>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</si>
  <si>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</si>
  <si>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</si>
  <si>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</si>
  <si>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</si>
  <si>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</si>
  <si>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</si>
  <si>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</si>
  <si>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</si>
  <si>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</si>
  <si>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</si>
  <si>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</si>
  <si>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</si>
  <si>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</si>
  <si>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</si>
  <si>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</si>
  <si>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</si>
  <si>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</si>
  <si>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</si>
  <si>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</si>
  <si>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</si>
  <si>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</si>
  <si>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</si>
  <si>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</si>
  <si>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</si>
  <si>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</si>
  <si>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</si>
  <si>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</si>
  <si>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</si>
  <si>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</si>
  <si>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</si>
  <si>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</si>
  <si>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</si>
  <si>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</si>
  <si>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</si>
  <si>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</si>
  <si>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</si>
  <si>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</si>
  <si>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</si>
  <si>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</si>
  <si>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</si>
  <si>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</si>
  <si>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</si>
  <si>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</si>
  <si>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</si>
  <si>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</si>
  <si>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</si>
  <si>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</si>
  <si>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</si>
  <si>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</si>
  <si>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</si>
  <si>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</si>
  <si>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</si>
  <si>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</si>
  <si>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</si>
  <si>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</si>
  <si>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</si>
  <si>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</si>
  <si>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</si>
  <si>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</si>
  <si>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</si>
  <si>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</si>
  <si>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</si>
  <si>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</si>
  <si>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</si>
  <si>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</si>
  <si>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</si>
  <si>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</si>
  <si>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</si>
  <si>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</si>
  <si>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</si>
  <si>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</si>
  <si>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</si>
  <si>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</si>
  <si>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</si>
  <si>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</si>
  <si>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</si>
  <si>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</si>
  <si>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</si>
  <si>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</si>
  <si>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</si>
  <si>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</si>
  <si>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</si>
  <si>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</si>
  <si>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</si>
  <si>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</si>
  <si>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</si>
  <si>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</si>
  <si>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</si>
  <si>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</si>
  <si>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</si>
  <si>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</si>
  <si>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</si>
  <si>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</si>
  <si>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</si>
  <si>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</si>
  <si>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</si>
  <si>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</si>
  <si>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</si>
  <si>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</si>
  <si>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</si>
  <si>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</si>
  <si>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</si>
  <si>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</si>
  <si>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</si>
  <si>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</si>
  <si>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</si>
  <si>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</si>
  <si>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</si>
  <si>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</si>
  <si>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</si>
  <si>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</si>
  <si>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</si>
  <si>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</si>
  <si>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</si>
  <si>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</si>
  <si>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</si>
  <si>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</si>
  <si>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</si>
  <si>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</si>
  <si>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</si>
  <si>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</si>
  <si>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</si>
  <si>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</si>
  <si>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</si>
  <si>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</si>
  <si>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</si>
  <si>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</si>
  <si>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</si>
  <si>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</si>
  <si>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</si>
  <si>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</si>
  <si>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</si>
  <si>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</si>
  <si>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</si>
  <si>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</si>
  <si>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</si>
  <si>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</si>
  <si>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</si>
  <si>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</si>
  <si>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</si>
  <si>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</si>
  <si>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</si>
  <si>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</si>
  <si>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</si>
  <si>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</si>
  <si>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</si>
  <si>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</si>
  <si>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</si>
  <si>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</si>
  <si>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</si>
  <si>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</si>
  <si>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</si>
  <si>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</si>
  <si>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</si>
  <si>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</si>
  <si>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</si>
  <si>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</si>
  <si>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</si>
  <si>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</si>
  <si>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</si>
  <si>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</si>
  <si>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</si>
  <si>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</si>
  <si>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</si>
  <si>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</si>
  <si>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</si>
  <si>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</si>
  <si>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</si>
  <si>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</si>
  <si>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</si>
  <si>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</si>
  <si>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</si>
  <si>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</si>
  <si>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</si>
  <si>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</si>
  <si>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</si>
  <si>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</si>
  <si>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</si>
  <si>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</si>
  <si>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</si>
  <si>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</si>
  <si>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</si>
  <si>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</si>
  <si>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</si>
  <si>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</si>
  <si>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</si>
  <si>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</si>
  <si>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</si>
  <si>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</si>
  <si>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</si>
  <si>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</si>
  <si>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</si>
  <si>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</si>
  <si>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</si>
  <si>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</si>
  <si>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</si>
  <si>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</si>
  <si>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</si>
  <si>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</si>
  <si>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</si>
  <si>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</si>
  <si>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</si>
  <si>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</si>
  <si>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</si>
  <si>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</si>
  <si>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</si>
  <si>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</si>
  <si>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</si>
  <si>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</si>
  <si>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</si>
  <si>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</si>
  <si>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</si>
  <si>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</si>
  <si>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</si>
  <si>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</si>
  <si>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</si>
  <si>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</si>
  <si>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</si>
  <si>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</si>
  <si>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</si>
  <si>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</si>
  <si>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</si>
  <si>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</si>
  <si>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</si>
  <si>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</si>
  <si>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</si>
  <si>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</si>
  <si>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</si>
  <si>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</si>
  <si>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</si>
  <si>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</si>
  <si>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</si>
  <si>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</si>
  <si>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</si>
  <si>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</si>
  <si>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</si>
  <si>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</si>
  <si>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</si>
  <si>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</si>
  <si>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</si>
  <si>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</si>
  <si>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</si>
  <si>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</si>
  <si>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</si>
  <si>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</si>
  <si>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</si>
  <si>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</si>
  <si>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</si>
  <si>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</si>
  <si>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</si>
  <si>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</si>
  <si>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</si>
  <si>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</si>
  <si>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</si>
  <si>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</si>
  <si>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</si>
  <si>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</si>
  <si>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</si>
  <si>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</si>
  <si>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</si>
  <si>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</si>
  <si>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</si>
  <si>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</si>
  <si>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</si>
  <si>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</si>
  <si>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</si>
  <si>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</si>
  <si>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</si>
  <si>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</si>
  <si>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</si>
  <si>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</si>
  <si>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</si>
  <si>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</si>
  <si>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</si>
  <si>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</si>
  <si>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</si>
  <si>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</si>
  <si>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</si>
  <si>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</si>
  <si>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</si>
  <si>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</si>
  <si>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</si>
  <si>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</si>
  <si>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</si>
  <si>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</si>
  <si>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</si>
  <si>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</si>
  <si>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</si>
  <si>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</si>
  <si>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</si>
  <si>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</si>
  <si>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</si>
  <si>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</si>
  <si>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</si>
  <si>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</si>
  <si>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</si>
  <si>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</si>
  <si>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</si>
  <si>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</si>
  <si>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</si>
  <si>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</si>
  <si>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</si>
  <si>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</si>
  <si>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</si>
  <si>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</si>
  <si>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</si>
  <si>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</si>
  <si>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</si>
  <si>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</si>
  <si>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</si>
  <si>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</si>
  <si>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</si>
  <si>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</si>
  <si>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</si>
  <si>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</si>
  <si>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</si>
  <si>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</si>
  <si>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</si>
  <si>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</si>
  <si>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</si>
  <si>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</si>
  <si>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</si>
  <si>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</si>
  <si>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</si>
  <si>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</si>
  <si>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</si>
  <si>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</si>
  <si>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</si>
  <si>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</si>
  <si>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</si>
  <si>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</si>
  <si>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</si>
  <si>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</si>
  <si>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</si>
  <si>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</si>
  <si>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</si>
  <si>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</si>
  <si>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</si>
  <si>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</si>
  <si>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</si>
  <si>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</si>
  <si>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</si>
  <si>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</si>
  <si>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</si>
  <si>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</si>
  <si>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</si>
  <si>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</si>
  <si>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</si>
  <si>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</si>
  <si>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</si>
  <si>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</si>
  <si>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</si>
  <si>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</si>
  <si>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</si>
  <si>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</si>
  <si>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</si>
  <si>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</si>
  <si>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</si>
  <si>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</si>
  <si>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</si>
  <si>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</si>
  <si>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</si>
  <si>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</si>
  <si>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</si>
  <si>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</si>
  <si>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</si>
  <si>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</si>
  <si>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</si>
  <si>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</si>
  <si>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</si>
  <si>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</si>
  <si>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</si>
  <si>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</si>
  <si>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</si>
  <si>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</si>
  <si>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</si>
  <si>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</si>
  <si>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</si>
  <si>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</si>
  <si>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</si>
  <si>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</si>
  <si>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</si>
  <si>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</si>
  <si>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</si>
  <si>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</si>
  <si>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</si>
  <si>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</si>
  <si>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</si>
  <si>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</si>
  <si>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</si>
  <si>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</si>
  <si>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</si>
  <si>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</si>
  <si>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</si>
  <si>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</si>
  <si>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</si>
  <si>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</si>
  <si>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</si>
  <si>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</si>
  <si>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</si>
  <si>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</si>
  <si>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</si>
  <si>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</si>
  <si>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</si>
  <si>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</si>
  <si>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</si>
  <si>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</si>
  <si>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</si>
  <si>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</si>
  <si>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</si>
  <si>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</si>
  <si>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</si>
  <si>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</si>
  <si>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</si>
  <si>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</si>
  <si>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</si>
  <si>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</si>
  <si>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</si>
  <si>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</si>
  <si>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</si>
  <si>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</si>
  <si>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</si>
  <si>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</si>
  <si>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</si>
  <si>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</si>
  <si>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</si>
  <si>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</si>
  <si>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</si>
  <si>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</si>
  <si>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</si>
  <si>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</si>
  <si>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</si>
  <si>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</si>
  <si>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</si>
  <si>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</si>
  <si>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</si>
  <si>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</si>
  <si>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</si>
  <si>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</si>
  <si>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</si>
  <si>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</si>
  <si>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</si>
  <si>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</si>
  <si>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</si>
  <si>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</si>
  <si>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</si>
  <si>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</si>
  <si>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</si>
  <si>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</si>
  <si>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</si>
  <si>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</si>
  <si>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</si>
  <si>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</si>
  <si>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</si>
  <si>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</si>
  <si>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</si>
  <si>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</si>
  <si>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</si>
  <si>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</si>
  <si>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</si>
  <si>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</si>
  <si>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</si>
  <si>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</si>
  <si>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</si>
  <si>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</si>
  <si>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</si>
  <si>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</si>
  <si>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</si>
  <si>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</si>
  <si>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</si>
  <si>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</si>
  <si>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</si>
  <si>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</si>
  <si>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</si>
  <si>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</si>
  <si>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</si>
  <si>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</si>
  <si>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</si>
  <si>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</si>
  <si>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</si>
  <si>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</si>
  <si>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</si>
  <si>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</si>
  <si>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</si>
  <si>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</si>
  <si>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</si>
  <si>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</si>
  <si>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</si>
  <si>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</si>
  <si>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</si>
  <si>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</si>
  <si>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</si>
  <si>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</si>
  <si>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</si>
  <si>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</si>
  <si>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</si>
  <si>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</si>
  <si>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</si>
  <si>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</si>
  <si>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</si>
  <si>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</si>
  <si>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</si>
  <si>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</si>
  <si>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</si>
  <si>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</si>
  <si>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</si>
  <si>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</si>
  <si>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</si>
  <si>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</si>
  <si>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</si>
  <si>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</si>
  <si>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</si>
  <si>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</si>
  <si>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</si>
  <si>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</si>
  <si>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</si>
  <si>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</si>
  <si>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</si>
  <si>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</si>
  <si>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</si>
  <si>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</si>
  <si>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</si>
  <si>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</si>
  <si>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</si>
  <si>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</si>
  <si>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</si>
  <si>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</si>
  <si>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</si>
  <si>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</si>
  <si>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</si>
  <si>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</si>
  <si>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</si>
  <si>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</si>
  <si>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</si>
  <si>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</si>
  <si>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</si>
  <si>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</si>
  <si>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</si>
  <si>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</si>
  <si>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</si>
  <si>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</si>
  <si>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</si>
  <si>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</si>
  <si>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</si>
  <si>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</si>
  <si>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</si>
  <si>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</si>
  <si>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</si>
  <si>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</si>
  <si>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</si>
  <si>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</si>
  <si>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</si>
  <si>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</si>
  <si>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</si>
  <si>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</si>
  <si>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</si>
  <si>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</si>
  <si>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</si>
  <si>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</si>
  <si>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</si>
  <si>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</si>
  <si>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</si>
  <si>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</si>
  <si>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</si>
  <si>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</si>
  <si>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</si>
  <si>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</si>
  <si>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</si>
  <si>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</si>
  <si>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</si>
  <si>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</si>
  <si>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</si>
  <si>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</si>
  <si>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</si>
  <si>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</si>
  <si>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</si>
  <si>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</si>
  <si>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</si>
  <si>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</si>
  <si>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</si>
  <si>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</si>
  <si>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</si>
  <si>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</si>
  <si>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</si>
  <si>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</si>
  <si>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</si>
  <si>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</si>
  <si>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</si>
  <si>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</si>
  <si>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</si>
  <si>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</si>
  <si>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</si>
  <si>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</si>
  <si>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</si>
  <si>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</si>
  <si>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</si>
  <si>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</si>
  <si>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</si>
  <si>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</si>
  <si>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</si>
  <si>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</si>
  <si>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</si>
  <si>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</si>
  <si>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</si>
  <si>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</si>
  <si>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</si>
  <si>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</si>
  <si>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</si>
  <si>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</si>
  <si>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</si>
  <si>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</si>
  <si>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</si>
  <si>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</si>
  <si>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</si>
  <si>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</si>
  <si>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</si>
  <si>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</si>
  <si>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</si>
  <si>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</si>
  <si>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</si>
  <si>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</si>
  <si>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</si>
  <si>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</si>
  <si>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</si>
  <si>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</si>
  <si>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</si>
  <si>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</si>
  <si>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</si>
  <si>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</si>
  <si>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</si>
  <si>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</si>
  <si>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</si>
  <si>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</si>
  <si>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</si>
  <si>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</si>
  <si>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</si>
  <si>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</si>
  <si>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</si>
  <si>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</si>
  <si>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</si>
  <si>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</si>
  <si>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</si>
  <si>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</si>
  <si>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</si>
  <si>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</si>
  <si>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</si>
  <si>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</si>
  <si>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</si>
  <si>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</si>
  <si>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</si>
  <si>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</si>
  <si>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</si>
  <si>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</si>
  <si>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</si>
  <si>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</si>
  <si>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</si>
  <si>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</si>
  <si>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</si>
  <si>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</si>
  <si>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</si>
  <si>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</si>
  <si>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</si>
  <si>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</si>
  <si>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</si>
  <si>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</si>
  <si>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</si>
  <si>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</si>
  <si>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</si>
  <si>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</si>
  <si>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</si>
  <si>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</si>
  <si>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</si>
  <si>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</si>
  <si>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</si>
  <si>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</si>
  <si>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</si>
  <si>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</si>
  <si>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</si>
  <si>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</si>
  <si>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</si>
  <si>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</si>
  <si>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</si>
  <si>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</si>
  <si>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</si>
  <si>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</si>
  <si>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</si>
  <si>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</si>
  <si>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</si>
  <si>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</si>
  <si>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</si>
  <si>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</si>
  <si>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</si>
  <si>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</si>
  <si>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</si>
  <si>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</si>
  <si>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</si>
  <si>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</si>
  <si>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</si>
  <si>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</si>
  <si>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</si>
  <si>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</si>
  <si>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</si>
  <si>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</si>
  <si>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</si>
  <si>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</si>
  <si>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</si>
  <si>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</si>
  <si>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</si>
  <si>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</si>
  <si>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</si>
  <si>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</si>
  <si>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</si>
  <si>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</si>
  <si>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</si>
  <si>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</si>
  <si>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</si>
  <si>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</si>
  <si>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</si>
  <si>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</si>
  <si>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</si>
  <si>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</si>
  <si>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</si>
  <si>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</si>
  <si>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</si>
  <si>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</si>
  <si>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</si>
  <si>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</si>
  <si>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</si>
  <si>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</si>
  <si>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</si>
  <si>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</si>
  <si>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</si>
  <si>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</si>
  <si>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</si>
  <si>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</si>
  <si>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</si>
  <si>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</si>
  <si>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</si>
  <si>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</si>
  <si>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</si>
  <si>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</si>
  <si>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</si>
  <si>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</si>
  <si>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</si>
  <si>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</si>
  <si>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</si>
  <si>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</si>
  <si>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</si>
  <si>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</si>
  <si>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</si>
  <si>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</si>
  <si>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</si>
  <si>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</si>
  <si>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</si>
  <si>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</si>
  <si>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</si>
  <si>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</si>
  <si>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</si>
  <si>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</si>
  <si>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</si>
  <si>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</si>
  <si>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</si>
  <si>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</si>
  <si>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</si>
  <si>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</si>
  <si>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</si>
  <si>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</si>
  <si>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</si>
  <si>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</si>
  <si>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</si>
  <si>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</si>
  <si>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</si>
  <si>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</si>
  <si>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</si>
  <si>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</si>
  <si>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</si>
  <si>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</si>
  <si>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</si>
  <si>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</si>
  <si>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</si>
  <si>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</si>
  <si>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</si>
  <si>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</si>
  <si>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</si>
  <si>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</si>
  <si>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</si>
  <si>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</si>
  <si>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</si>
  <si>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</si>
  <si>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</si>
  <si>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</si>
  <si>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</si>
  <si>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</si>
  <si>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</si>
  <si>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</si>
  <si>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</si>
  <si>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</si>
  <si>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</si>
  <si>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</si>
  <si>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</si>
  <si>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</si>
  <si>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</si>
  <si>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</si>
  <si>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</si>
  <si>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</si>
  <si>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</si>
  <si>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</si>
  <si>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</si>
  <si>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</si>
  <si>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</si>
  <si>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</si>
  <si>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</si>
  <si>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</si>
  <si>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</si>
  <si>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</si>
  <si>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</si>
  <si>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</si>
  <si>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</si>
  <si>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</si>
  <si>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</si>
  <si>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</si>
  <si>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</si>
  <si>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</si>
  <si>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</si>
  <si>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</si>
  <si>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</si>
  <si>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</si>
  <si>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</si>
  <si>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</si>
  <si>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</si>
  <si>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</si>
  <si>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</si>
  <si>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</si>
  <si>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</si>
  <si>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</si>
  <si>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</si>
  <si>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</si>
  <si>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</si>
  <si>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</si>
  <si>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</si>
  <si>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</si>
  <si>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</si>
  <si>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</si>
  <si>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</si>
  <si>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</si>
  <si>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</si>
  <si>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</si>
  <si>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</si>
  <si>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</si>
  <si>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</si>
  <si>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</si>
  <si>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</si>
  <si>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</si>
  <si>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</si>
  <si>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</si>
  <si>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</si>
  <si>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</si>
  <si>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</si>
  <si>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</si>
  <si>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</si>
  <si>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</si>
  <si>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</si>
  <si>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</si>
  <si>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</si>
  <si>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</si>
  <si>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</si>
  <si>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</si>
  <si>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</si>
  <si>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</si>
  <si>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</si>
  <si>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</si>
  <si>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</si>
  <si>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</si>
  <si>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</si>
  <si>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</si>
  <si>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</si>
  <si>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</si>
  <si>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</si>
  <si>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</si>
  <si>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</si>
  <si>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</si>
  <si>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</si>
  <si>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</si>
  <si>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</si>
  <si>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</si>
  <si>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</si>
  <si>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</si>
  <si>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</si>
  <si>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</si>
  <si>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</si>
  <si>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</si>
  <si>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</si>
  <si>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</si>
  <si>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</si>
  <si>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</si>
  <si>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</si>
  <si>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</si>
  <si>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</si>
  <si>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</si>
  <si>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</si>
  <si>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</si>
  <si>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</si>
  <si>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</si>
  <si>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</si>
  <si>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</si>
  <si>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</si>
  <si>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</si>
  <si>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</si>
  <si>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</si>
  <si>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</si>
  <si>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</si>
  <si>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</si>
  <si>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</si>
  <si>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</si>
  <si>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</si>
  <si>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</si>
  <si>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</si>
  <si>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</si>
  <si>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</si>
  <si>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</si>
  <si>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</si>
  <si>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</si>
  <si>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</si>
  <si>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</si>
  <si>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</si>
  <si>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</si>
  <si>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</si>
  <si>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</si>
  <si>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</si>
  <si>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</si>
  <si>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</si>
  <si>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</si>
  <si>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</si>
  <si>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</si>
  <si>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</si>
  <si>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</si>
  <si>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</si>
  <si>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</si>
  <si>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</si>
  <si>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</si>
  <si>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</si>
  <si>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</si>
  <si>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</si>
  <si>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</si>
  <si>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</si>
  <si>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</si>
  <si>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</si>
  <si>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</si>
  <si>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</si>
  <si>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</si>
  <si>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</si>
  <si>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</si>
  <si>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</si>
  <si>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</si>
  <si>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</si>
  <si>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</si>
  <si>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</si>
  <si>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</si>
  <si>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</si>
  <si>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</si>
  <si>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</si>
  <si>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</si>
  <si>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</si>
  <si>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</si>
  <si>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</si>
  <si>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</si>
  <si>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</si>
  <si>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</si>
  <si>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</si>
  <si>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</si>
  <si>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</si>
  <si>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</si>
  <si>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</si>
  <si>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</si>
  <si>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</si>
  <si>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</si>
  <si>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</si>
  <si>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</si>
  <si>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</si>
  <si>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</si>
  <si>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</si>
  <si>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</si>
  <si>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</si>
  <si>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</si>
  <si>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</si>
  <si>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</si>
  <si>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</si>
  <si>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</si>
  <si>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</si>
  <si>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</si>
  <si>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</si>
  <si>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</si>
  <si>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</si>
  <si>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</si>
  <si>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</si>
  <si>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</si>
  <si>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</si>
  <si>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</si>
  <si>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</si>
  <si>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</si>
  <si>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</si>
  <si>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</si>
  <si>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</si>
  <si>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</si>
  <si>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</si>
  <si>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</si>
  <si>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</si>
  <si>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</si>
  <si>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</si>
  <si>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</si>
  <si>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</si>
  <si>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</si>
  <si>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</si>
  <si>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</si>
  <si>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</si>
  <si>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</si>
  <si>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</si>
  <si>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</si>
  <si>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</si>
  <si>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</si>
  <si>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</si>
  <si>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</si>
  <si>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</si>
  <si>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</si>
  <si>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</si>
  <si>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</si>
  <si>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</si>
  <si>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</si>
  <si>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</si>
  <si>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</si>
  <si>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</si>
  <si>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</si>
  <si>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</si>
  <si>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</si>
  <si>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</si>
  <si>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</si>
  <si>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</si>
  <si>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</si>
  <si>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</si>
  <si>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</si>
  <si>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</si>
  <si>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</si>
  <si>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</si>
  <si>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</si>
  <si>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</si>
  <si>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</si>
  <si>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</si>
  <si>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</si>
  <si>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</si>
  <si>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</si>
  <si>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</si>
  <si>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</si>
  <si>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</si>
  <si>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</si>
  <si>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</si>
  <si>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</si>
  <si>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</si>
  <si>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</si>
  <si>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</si>
  <si>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</si>
  <si>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</si>
  <si>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</si>
  <si>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</si>
  <si>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</si>
  <si>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</si>
  <si>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</si>
  <si>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</si>
  <si>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</si>
  <si>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</si>
  <si>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</si>
  <si>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</si>
  <si>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</si>
  <si>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</si>
  <si>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</si>
  <si>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</si>
  <si>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</si>
  <si>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</si>
  <si>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</si>
  <si>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</si>
  <si>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</si>
  <si>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</si>
  <si>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</si>
  <si>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</si>
  <si>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</si>
  <si>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</si>
  <si>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</si>
  <si>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</si>
  <si>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</si>
  <si>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</si>
  <si>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</si>
  <si>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</si>
  <si>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</si>
  <si>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</si>
  <si>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</si>
  <si>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</si>
  <si>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</si>
  <si>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</si>
  <si>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</si>
  <si>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</si>
  <si>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</si>
  <si>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</si>
  <si>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</si>
  <si>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</si>
  <si>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</si>
  <si>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</si>
  <si>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</si>
  <si>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</si>
  <si>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</si>
  <si>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</si>
  <si>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</si>
  <si>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</si>
  <si>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</si>
  <si>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</si>
  <si>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</si>
  <si>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</si>
  <si>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</si>
  <si>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</si>
  <si>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</si>
  <si>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</si>
  <si>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</si>
  <si>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</si>
  <si>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</si>
  <si>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</si>
  <si>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</si>
  <si>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</si>
  <si>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</si>
  <si>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</si>
  <si>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</si>
  <si>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</si>
  <si>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</si>
  <si>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</si>
  <si>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</si>
  <si>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</si>
  <si>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</si>
  <si>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</si>
  <si>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</si>
  <si>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</si>
  <si>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</si>
  <si>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</si>
  <si>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</si>
  <si>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</si>
  <si>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</si>
  <si>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</si>
  <si>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</si>
  <si>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</si>
  <si>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</si>
  <si>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</si>
  <si>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</si>
  <si>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</si>
  <si>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</si>
  <si>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</si>
  <si>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</si>
  <si>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</si>
  <si>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</si>
  <si>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</si>
  <si>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</si>
  <si>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</si>
  <si>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</si>
  <si>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</si>
  <si>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</si>
  <si>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</si>
  <si>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</si>
  <si>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</si>
  <si>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</si>
  <si>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</si>
  <si>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</si>
  <si>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</si>
  <si>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</si>
  <si>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</si>
  <si>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</si>
  <si>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</si>
  <si>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</si>
  <si>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</si>
  <si>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</si>
  <si>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</si>
  <si>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</si>
  <si>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</si>
  <si>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</si>
  <si>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</si>
  <si>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</si>
  <si>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</si>
  <si>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</si>
  <si>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</si>
  <si>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</si>
  <si>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</si>
  <si>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</si>
  <si>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</si>
  <si>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</si>
  <si>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</si>
  <si>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</si>
  <si>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</si>
  <si>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</si>
  <si>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</si>
  <si>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</si>
  <si>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</si>
  <si>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</si>
  <si>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</si>
  <si>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</si>
  <si>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</si>
  <si>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</si>
  <si>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</si>
  <si>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</si>
  <si>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</si>
  <si>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</si>
  <si>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</si>
  <si>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</si>
  <si>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</si>
  <si>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</si>
  <si>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</si>
  <si>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</si>
  <si>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</si>
  <si>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</si>
  <si>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</si>
  <si>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</si>
  <si>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</si>
  <si>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</si>
  <si>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</si>
  <si>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</si>
  <si>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</si>
  <si>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</si>
  <si>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</si>
  <si>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</si>
  <si>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</si>
  <si>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</si>
  <si>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</si>
  <si>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</si>
  <si>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</si>
  <si>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</si>
  <si>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</si>
  <si>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</si>
  <si>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</si>
  <si>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</si>
  <si>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</si>
  <si>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</si>
  <si>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</si>
  <si>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</si>
  <si>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</si>
  <si>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</si>
  <si>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</si>
  <si>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</si>
  <si>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</si>
  <si>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</si>
  <si>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</si>
  <si>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</si>
  <si>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</si>
  <si>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</si>
  <si>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</si>
  <si>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</si>
  <si>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</si>
  <si>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</si>
  <si>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</si>
  <si>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</si>
  <si>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</si>
  <si>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</si>
  <si>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</si>
  <si>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</si>
  <si>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</si>
  <si>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</si>
  <si>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</si>
  <si>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</si>
  <si>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</si>
  <si>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</si>
  <si>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</si>
  <si>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</si>
  <si>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</si>
  <si>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</si>
  <si>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</si>
  <si>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</si>
  <si>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</si>
  <si>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</si>
  <si>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</si>
  <si>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</si>
  <si>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</si>
  <si>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</si>
  <si>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</si>
  <si>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</si>
  <si>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</si>
  <si>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</si>
  <si>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</si>
  <si>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</si>
  <si>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</si>
  <si>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</si>
  <si>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</si>
  <si>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</si>
  <si>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</si>
  <si>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</si>
  <si>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</si>
  <si>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</si>
  <si>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</si>
  <si>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</si>
  <si>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</si>
  <si>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</si>
  <si>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</si>
  <si>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</si>
  <si>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</si>
  <si>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</si>
  <si>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</si>
  <si>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</si>
  <si>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</si>
  <si>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</si>
  <si>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</si>
  <si>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</si>
  <si>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</si>
  <si>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</si>
  <si>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</si>
  <si>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</si>
  <si>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</si>
  <si>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</si>
  <si>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</si>
  <si>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</si>
  <si>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</si>
  <si>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</si>
  <si>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</si>
  <si>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</si>
  <si>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</si>
  <si>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</si>
  <si>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</si>
  <si>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</si>
  <si>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</si>
  <si>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</si>
  <si>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</si>
  <si>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</si>
  <si>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</si>
  <si>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</si>
  <si>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</si>
  <si>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</si>
  <si>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</si>
  <si>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</si>
  <si>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</si>
  <si>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</si>
  <si>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</si>
  <si>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</si>
  <si>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</si>
  <si>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</si>
  <si>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</si>
  <si>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</si>
  <si>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</si>
  <si>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</si>
  <si>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</si>
  <si>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</si>
  <si>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</si>
  <si>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</si>
  <si>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</si>
  <si>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</si>
  <si>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</si>
  <si>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</si>
  <si>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</si>
  <si>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</si>
  <si>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</si>
  <si>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</si>
  <si>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</si>
  <si>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</si>
  <si>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</si>
  <si>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</si>
  <si>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</si>
  <si>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</si>
  <si>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</si>
  <si>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</si>
  <si>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</si>
  <si>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</si>
  <si>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</si>
  <si>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</si>
  <si>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</si>
  <si>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</si>
  <si>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</si>
  <si>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</si>
  <si>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</si>
  <si>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</si>
  <si>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</si>
  <si>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</si>
  <si>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</si>
  <si>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</si>
  <si>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</si>
  <si>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</si>
  <si>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</si>
  <si>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</si>
  <si>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</si>
  <si>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</si>
  <si>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</si>
  <si>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</si>
  <si>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</si>
  <si>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</si>
  <si>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</si>
  <si>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</si>
  <si>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</si>
  <si>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</si>
  <si>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</si>
  <si>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</si>
  <si>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</si>
  <si>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</si>
  <si>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</si>
  <si>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</si>
  <si>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</si>
  <si>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</si>
  <si>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</si>
  <si>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</si>
  <si>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</si>
  <si>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</si>
  <si>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</si>
  <si>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</si>
  <si>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</si>
  <si>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</si>
  <si>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</si>
  <si>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</si>
  <si>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</si>
  <si>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</si>
  <si>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</si>
  <si>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</si>
  <si>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</si>
  <si>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</si>
  <si>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</si>
  <si>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</si>
  <si>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</si>
  <si>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</si>
  <si>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</si>
  <si>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</si>
  <si>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</si>
  <si>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</si>
  <si>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</si>
  <si>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</si>
  <si>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</si>
  <si>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</si>
  <si>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</si>
  <si>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</si>
  <si>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</si>
  <si>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</si>
  <si>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</si>
  <si>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</si>
  <si>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</si>
  <si>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</si>
  <si>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</si>
  <si>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</si>
  <si>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</si>
  <si>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</si>
  <si>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</si>
  <si>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</si>
  <si>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</si>
  <si>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</si>
  <si>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</si>
  <si>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</si>
  <si>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</si>
  <si>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</si>
  <si>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</si>
  <si>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</si>
  <si>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</si>
  <si>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</si>
  <si>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</si>
  <si>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</si>
  <si>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</si>
  <si>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</si>
  <si>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</si>
  <si>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</si>
  <si>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</si>
  <si>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</si>
  <si>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</si>
  <si>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</si>
  <si>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</si>
  <si>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</si>
  <si>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</si>
  <si>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</si>
  <si>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</si>
  <si>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</si>
  <si>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</si>
  <si>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</si>
  <si>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</si>
  <si>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</si>
  <si>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</si>
  <si>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</si>
  <si>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</si>
  <si>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</si>
  <si>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</si>
  <si>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</si>
  <si>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</si>
  <si>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</si>
  <si>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</si>
  <si>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</si>
  <si>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</si>
  <si>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</si>
  <si>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</si>
  <si>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</si>
  <si>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</si>
  <si>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</si>
  <si>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</si>
  <si>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</si>
  <si>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</si>
  <si>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</si>
  <si>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</si>
  <si>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</si>
  <si>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</si>
  <si>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</si>
  <si>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</si>
  <si>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</si>
  <si>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</si>
  <si>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</si>
  <si>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</si>
  <si>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</si>
  <si>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</si>
  <si>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</si>
  <si>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</si>
  <si>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</si>
  <si>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</si>
  <si>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</si>
  <si>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</si>
  <si>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</si>
  <si>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</si>
  <si>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</si>
  <si>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</si>
  <si>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</si>
  <si>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</si>
  <si>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</si>
  <si>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</si>
  <si>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</si>
  <si>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</si>
  <si>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</si>
  <si>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</si>
  <si>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</si>
  <si>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</si>
  <si>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</si>
  <si>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</si>
  <si>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</si>
  <si>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</si>
  <si>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</si>
  <si>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</si>
  <si>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</si>
  <si>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</si>
  <si>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</si>
  <si>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</si>
  <si>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</si>
  <si>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</si>
  <si>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</si>
  <si>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</si>
  <si>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</si>
  <si>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</si>
  <si>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</si>
  <si>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</si>
  <si>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</si>
  <si>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</si>
  <si>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</si>
  <si>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</si>
  <si>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</si>
  <si>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</si>
  <si>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</si>
  <si>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</si>
  <si>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</si>
  <si>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</si>
  <si>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</si>
  <si>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</si>
  <si>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</si>
  <si>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</si>
  <si>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</si>
  <si>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</si>
  <si>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</si>
  <si>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</si>
  <si>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</si>
  <si>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</si>
  <si>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</si>
  <si>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</si>
  <si>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</si>
  <si>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</si>
  <si>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</si>
  <si>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</si>
  <si>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</si>
  <si>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</si>
  <si>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</si>
  <si>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</si>
  <si>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</si>
  <si>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</si>
  <si>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</si>
  <si>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</si>
  <si>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</si>
  <si>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</si>
  <si>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</si>
  <si>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</si>
  <si>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</si>
  <si>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</si>
  <si>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</si>
  <si>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</si>
  <si>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</si>
  <si>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</si>
  <si>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</si>
  <si>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</si>
  <si>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</si>
  <si>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</si>
  <si>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</si>
  <si>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</si>
  <si>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</si>
  <si>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</si>
  <si>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</si>
  <si>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</si>
  <si>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</si>
  <si>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</si>
  <si>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</si>
  <si>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</si>
  <si>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</si>
  <si>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</si>
  <si>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</si>
  <si>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</si>
  <si>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</si>
  <si>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</si>
  <si>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</si>
  <si>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</si>
  <si>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</si>
  <si>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</si>
  <si>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</si>
  <si>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</si>
  <si>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</si>
  <si>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</si>
  <si>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</si>
  <si>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</si>
  <si>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</si>
  <si>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</si>
  <si>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</si>
  <si>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</si>
  <si>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</si>
  <si>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</si>
  <si>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</si>
  <si>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</si>
  <si>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</si>
  <si>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</si>
  <si>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</si>
  <si>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</si>
  <si>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</si>
  <si>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</si>
  <si>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</si>
  <si>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</si>
  <si>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</si>
  <si>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</si>
  <si>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</si>
  <si>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</si>
  <si>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</si>
  <si>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</si>
  <si>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</si>
  <si>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</si>
  <si>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</si>
  <si>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</si>
  <si>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</si>
  <si>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</si>
  <si>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</si>
  <si>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</si>
  <si>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</si>
  <si>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</si>
  <si>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</si>
  <si>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</si>
  <si>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</si>
  <si>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</si>
  <si>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</si>
  <si>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</si>
  <si>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</si>
  <si>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</si>
  <si>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</si>
  <si>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</si>
  <si>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</si>
  <si>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</si>
  <si>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</si>
  <si>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</si>
  <si>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</si>
  <si>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</si>
  <si>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</si>
  <si>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</si>
  <si>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</si>
  <si>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</si>
  <si>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</si>
  <si>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</si>
  <si>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</si>
  <si>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</si>
  <si>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</si>
  <si>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</si>
  <si>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</si>
  <si>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</si>
  <si>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</si>
  <si>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</si>
  <si>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</si>
  <si>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</si>
  <si>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</si>
  <si>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</si>
  <si>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</si>
  <si>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</si>
  <si>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</si>
  <si>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</si>
  <si>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</si>
  <si>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</si>
  <si>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</si>
  <si>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</si>
  <si>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</si>
  <si>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</si>
  <si>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</si>
  <si>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</si>
  <si>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</si>
  <si>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</si>
  <si>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</si>
  <si>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</si>
  <si>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</si>
  <si>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</si>
  <si>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</si>
  <si>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</si>
  <si>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</si>
  <si>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</si>
  <si>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</si>
  <si>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</si>
  <si>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</si>
  <si>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</si>
  <si>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</si>
  <si>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</si>
  <si>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</si>
  <si>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</si>
  <si>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</si>
  <si>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</si>
  <si>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</si>
  <si>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</si>
  <si>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</si>
  <si>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</si>
  <si>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</si>
  <si>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</si>
  <si>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</si>
  <si>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</si>
  <si>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</si>
  <si>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</si>
  <si>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</si>
  <si>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</si>
  <si>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</si>
  <si>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</si>
  <si>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</si>
  <si>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</si>
  <si>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</si>
  <si>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</si>
  <si>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</si>
  <si>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</si>
  <si>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</si>
  <si>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</si>
  <si>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</si>
  <si>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</si>
  <si>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</si>
  <si>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</si>
  <si>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</si>
  <si>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</si>
  <si>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</si>
  <si>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</si>
  <si>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</si>
  <si>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</si>
  <si>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</si>
  <si>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</si>
  <si>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</si>
  <si>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</si>
  <si>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</si>
  <si>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</si>
  <si>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</si>
  <si>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</si>
  <si>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</si>
  <si>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</si>
  <si>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</si>
  <si>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</si>
  <si>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</si>
  <si>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</si>
  <si>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</si>
  <si>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</si>
  <si>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</si>
  <si>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</si>
  <si>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</si>
  <si>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</si>
  <si>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</si>
  <si>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</si>
  <si>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</si>
  <si>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</si>
  <si>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</si>
  <si>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</si>
  <si>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</si>
  <si>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</si>
  <si>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</si>
  <si>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</si>
  <si>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</si>
  <si>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</si>
  <si>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</si>
  <si>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</si>
  <si>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</si>
  <si>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</si>
  <si>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</si>
  <si>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</si>
  <si>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</si>
  <si>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</si>
  <si>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</si>
  <si>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</si>
  <si>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</si>
  <si>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</si>
  <si>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</si>
  <si>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</si>
  <si>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</si>
  <si>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</si>
  <si>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</si>
  <si>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</si>
  <si>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</si>
  <si>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</si>
  <si>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</si>
  <si>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</si>
  <si>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</si>
  <si>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</si>
  <si>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</si>
  <si>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</si>
  <si>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</si>
  <si>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</si>
  <si>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</si>
  <si>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</si>
  <si>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</si>
  <si>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</si>
  <si>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</si>
  <si>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</si>
  <si>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</si>
  <si>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</si>
  <si>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</si>
  <si>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</si>
  <si>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</si>
  <si>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</si>
  <si>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</si>
  <si>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</si>
  <si>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</si>
  <si>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</si>
  <si>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</si>
  <si>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</si>
  <si>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</si>
  <si>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</si>
  <si>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</si>
  <si>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</si>
  <si>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</si>
  <si>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</si>
  <si>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</si>
  <si>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</si>
  <si>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</si>
  <si>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</si>
  <si>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</si>
  <si>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</si>
  <si>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</si>
  <si>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</si>
  <si>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</si>
  <si>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</si>
  <si>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</si>
  <si>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</si>
  <si>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</si>
  <si>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</si>
  <si>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</si>
  <si>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</si>
  <si>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</si>
  <si>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</si>
  <si>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</si>
  <si>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</si>
  <si>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</si>
  <si>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</si>
  <si>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</si>
  <si>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</si>
  <si>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</si>
  <si>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</si>
  <si>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</si>
  <si>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</si>
  <si>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</si>
  <si>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</si>
  <si>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</si>
  <si>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</si>
  <si>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</si>
  <si>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</si>
  <si>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</si>
  <si>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</si>
  <si>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</si>
  <si>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</si>
  <si>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</si>
  <si>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</si>
  <si>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</si>
  <si>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</si>
  <si>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</si>
  <si>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</si>
  <si>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</si>
  <si>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</si>
  <si>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</si>
  <si>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</si>
  <si>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</si>
  <si>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</si>
  <si>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</si>
  <si>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</si>
  <si>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</si>
  <si>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</si>
  <si>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</si>
  <si>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</si>
  <si>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</si>
  <si>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</si>
  <si>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</si>
  <si>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</si>
  <si>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</si>
  <si>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</si>
  <si>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</si>
  <si>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</si>
  <si>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</si>
  <si>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</si>
  <si>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</si>
  <si>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</si>
  <si>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</si>
  <si>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</si>
  <si>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</si>
  <si>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</si>
  <si>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</si>
  <si>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</si>
  <si>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</si>
  <si>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</si>
  <si>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</si>
  <si>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</si>
  <si>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</si>
  <si>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</si>
  <si>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</si>
  <si>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</si>
  <si>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</si>
  <si>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</si>
  <si>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</si>
  <si>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</si>
  <si>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</si>
  <si>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</si>
  <si>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</si>
  <si>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</si>
  <si>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</si>
  <si>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</si>
  <si>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</si>
  <si>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</si>
  <si>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</si>
  <si>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</si>
  <si>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</si>
  <si>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</si>
  <si>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</si>
  <si>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</si>
  <si>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</si>
  <si>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</si>
  <si>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</si>
  <si>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</si>
  <si>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</si>
  <si>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</si>
  <si>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</si>
  <si>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</si>
  <si>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</si>
  <si>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</si>
  <si>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</si>
  <si>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</si>
  <si>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</si>
  <si>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</si>
  <si>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</si>
  <si>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</si>
  <si>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</si>
  <si>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</si>
  <si>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</si>
  <si>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</si>
  <si>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</si>
  <si>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</si>
  <si>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</si>
  <si>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</si>
  <si>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</si>
  <si>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</si>
  <si>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</si>
  <si>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</si>
  <si>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</si>
  <si>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</si>
  <si>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</si>
  <si>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</si>
  <si>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</si>
  <si>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</si>
  <si>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</si>
  <si>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</si>
  <si>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</si>
  <si>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</si>
  <si>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</si>
  <si>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</si>
  <si>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</si>
  <si>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</si>
  <si>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</si>
  <si>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</si>
  <si>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</si>
  <si>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</si>
  <si>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</si>
  <si>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</si>
  <si>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</si>
  <si>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</si>
  <si>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</si>
  <si>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</si>
  <si>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</si>
  <si>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</si>
  <si>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</si>
  <si>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</si>
  <si>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</si>
  <si>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</si>
  <si>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</si>
  <si>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</si>
  <si>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</si>
  <si>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</si>
  <si>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</si>
  <si>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</si>
  <si>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</si>
  <si>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</si>
  <si>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</si>
  <si>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</si>
  <si>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</si>
  <si>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</si>
  <si>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</si>
  <si>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</si>
  <si>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</si>
  <si>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</si>
  <si>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</si>
  <si>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</si>
  <si>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</si>
  <si>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</si>
  <si>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</si>
  <si>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</si>
  <si>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</si>
  <si>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</si>
  <si>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</si>
  <si>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</si>
  <si>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</si>
  <si>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</si>
  <si>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</si>
  <si>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</si>
  <si>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</si>
  <si>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</si>
  <si>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</si>
  <si>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</si>
  <si>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</si>
  <si>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</si>
  <si>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</si>
  <si>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</si>
  <si>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</si>
  <si>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</si>
  <si>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</si>
  <si>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</si>
  <si>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</si>
  <si>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</si>
  <si>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</si>
  <si>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</si>
  <si>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</si>
  <si>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</si>
  <si>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</si>
  <si>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</si>
  <si>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</si>
  <si>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</si>
  <si>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</si>
  <si>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</si>
  <si>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</si>
  <si>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</si>
  <si>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</si>
  <si>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</si>
  <si>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</si>
  <si>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</si>
  <si>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</si>
  <si>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</si>
  <si>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</si>
  <si>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</si>
  <si>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</si>
  <si>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</si>
  <si>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</si>
  <si>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</si>
  <si>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</si>
  <si>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</si>
  <si>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</si>
  <si>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</si>
  <si>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</si>
  <si>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</si>
  <si>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</si>
  <si>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</si>
  <si>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</si>
  <si>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</si>
  <si>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</si>
  <si>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</si>
  <si>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</si>
  <si>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</si>
  <si>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</si>
  <si>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</si>
  <si>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</si>
  <si>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</si>
  <si>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</si>
  <si>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</si>
  <si>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</si>
  <si>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</si>
  <si>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</si>
  <si>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</si>
  <si>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</si>
  <si>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</si>
  <si>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</si>
  <si>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</si>
  <si>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</si>
  <si>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</si>
  <si>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</si>
  <si>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</si>
  <si>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</si>
  <si>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</si>
  <si>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</si>
  <si>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</si>
  <si>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</si>
  <si>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</si>
  <si>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</si>
  <si>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</si>
  <si>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</si>
  <si>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</si>
  <si>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</si>
  <si>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</si>
  <si>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</si>
  <si>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</si>
  <si>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</si>
  <si>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</si>
  <si>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</si>
  <si>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</si>
  <si>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</si>
  <si>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</si>
  <si>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</si>
  <si>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</si>
  <si>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</si>
  <si>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</si>
  <si>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</si>
  <si>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</si>
  <si>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</si>
  <si>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</si>
  <si>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</si>
  <si>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</si>
  <si>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</si>
  <si>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</si>
  <si>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</si>
  <si>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</si>
  <si>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</si>
  <si>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</si>
  <si>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</si>
  <si>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</si>
  <si>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</si>
  <si>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</si>
  <si>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</si>
  <si>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</si>
  <si>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</si>
  <si>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</si>
  <si>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</si>
  <si>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</si>
  <si>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</si>
  <si>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</si>
  <si>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</si>
  <si>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</si>
  <si>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</si>
  <si>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</si>
  <si>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</si>
  <si>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</si>
  <si>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</si>
  <si>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</si>
  <si>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</si>
  <si>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</si>
  <si>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</si>
  <si>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</si>
  <si>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</si>
  <si>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</si>
  <si>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</si>
  <si>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</si>
  <si>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</si>
  <si>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</si>
  <si>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</si>
  <si>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</si>
  <si>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</si>
  <si>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</si>
  <si>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</si>
  <si>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</si>
  <si>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</si>
  <si>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</si>
  <si>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</si>
  <si>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</si>
  <si>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</si>
  <si>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</si>
  <si>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</si>
  <si>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</si>
  <si>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</si>
  <si>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</si>
  <si>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</si>
  <si>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</si>
  <si>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</si>
  <si>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</si>
  <si>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</si>
  <si>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</si>
  <si>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</si>
  <si>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</si>
  <si>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</si>
  <si>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</si>
  <si>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</si>
  <si>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</si>
  <si>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</si>
  <si>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</si>
  <si>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</si>
  <si>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</si>
  <si>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</si>
  <si>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</si>
  <si>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</si>
  <si>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</si>
  <si>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</si>
  <si>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</si>
  <si>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</si>
  <si>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</si>
  <si>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</si>
  <si>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</si>
  <si>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</si>
  <si>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</si>
  <si>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</si>
  <si>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</si>
  <si>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</si>
  <si>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</si>
  <si>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</si>
  <si>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</si>
  <si>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</si>
  <si>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</si>
  <si>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</si>
  <si>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</si>
  <si>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</si>
  <si>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</si>
  <si>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</si>
  <si>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</si>
  <si>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</si>
  <si>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</si>
  <si>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</si>
  <si>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</si>
  <si>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</si>
  <si>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</si>
  <si>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</si>
  <si>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</si>
  <si>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</si>
  <si>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</si>
  <si>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</si>
  <si>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</si>
  <si>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</si>
  <si>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</si>
  <si>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</si>
  <si>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</si>
  <si>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</si>
  <si>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</si>
  <si>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</si>
  <si>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</si>
  <si>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</si>
  <si>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</si>
  <si>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</si>
  <si>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</si>
  <si>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</si>
  <si>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</si>
  <si>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</si>
  <si>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</si>
  <si>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</si>
  <si>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</si>
  <si>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</si>
  <si>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</si>
  <si>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</si>
  <si>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</si>
  <si>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</si>
  <si>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</si>
  <si>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</si>
  <si>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</si>
  <si>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</si>
  <si>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</si>
  <si>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</si>
  <si>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</si>
  <si>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</si>
  <si>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</si>
  <si>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</si>
  <si>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</si>
  <si>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</si>
  <si>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</si>
  <si>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</si>
  <si>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</si>
  <si>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</si>
  <si>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</si>
  <si>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</si>
  <si>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</si>
  <si>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</si>
  <si>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</si>
  <si>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</si>
  <si>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</si>
  <si>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</si>
  <si>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</si>
  <si>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</si>
  <si>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</si>
  <si>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</si>
  <si>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</si>
  <si>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</si>
  <si>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</si>
  <si>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</si>
  <si>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</si>
  <si>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</si>
  <si>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</si>
  <si>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</si>
  <si>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</si>
  <si>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</si>
  <si>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</si>
  <si>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</si>
  <si>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</si>
  <si>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</si>
  <si>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</si>
  <si>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</si>
  <si>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</si>
  <si>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</si>
  <si>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</si>
  <si>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</si>
  <si>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</si>
  <si>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</si>
  <si>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</si>
  <si>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</si>
  <si>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</si>
  <si>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</si>
  <si>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</si>
  <si>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</si>
  <si>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</si>
  <si>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</si>
  <si>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</si>
  <si>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</si>
  <si>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</si>
  <si>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</si>
  <si>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</si>
  <si>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</si>
  <si>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</si>
  <si>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</si>
  <si>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</si>
  <si>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</si>
  <si>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</si>
  <si>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</si>
  <si>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</si>
  <si>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</si>
  <si>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</si>
  <si>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</si>
  <si>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</si>
  <si>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</si>
  <si>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</si>
  <si>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</si>
  <si>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</si>
  <si>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</si>
  <si>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</si>
  <si>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</si>
  <si>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</si>
  <si>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</si>
  <si>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</si>
  <si>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</si>
  <si>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</si>
  <si>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</si>
  <si>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</si>
  <si>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</si>
  <si>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</si>
  <si>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</si>
  <si>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</si>
  <si>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</si>
  <si>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</si>
  <si>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</si>
  <si>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</si>
  <si>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</si>
  <si>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</si>
  <si>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</si>
  <si>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</si>
  <si>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</si>
  <si>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</si>
  <si>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</si>
  <si>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</si>
  <si>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</si>
  <si>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</si>
  <si>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</si>
  <si>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</si>
  <si>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</si>
  <si>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</si>
  <si>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</si>
  <si>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</si>
  <si>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</si>
  <si>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</si>
  <si>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</si>
  <si>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</si>
  <si>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</si>
  <si>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</si>
  <si>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</si>
  <si>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</si>
  <si>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</si>
  <si>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</si>
  <si>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</si>
  <si>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</si>
  <si>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</si>
  <si>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</si>
  <si>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</si>
  <si>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</si>
  <si>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</si>
  <si>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</si>
  <si>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</si>
  <si>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</si>
  <si>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</si>
  <si>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</si>
  <si>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</si>
  <si>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</si>
  <si>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</si>
  <si>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</si>
  <si>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</si>
  <si>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</si>
  <si>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</si>
  <si>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</si>
  <si>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</si>
  <si>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</si>
  <si>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</si>
  <si>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</si>
  <si>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</si>
  <si>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</si>
  <si>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</si>
  <si>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</si>
  <si>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</si>
  <si>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</si>
  <si>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</si>
  <si>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</si>
  <si>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</si>
  <si>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</si>
  <si>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</si>
  <si>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</si>
  <si>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</si>
  <si>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</si>
  <si>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</si>
  <si>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</si>
  <si>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</si>
  <si>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</si>
  <si>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</si>
  <si>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</si>
  <si>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</si>
  <si>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</si>
  <si>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</si>
  <si>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</si>
  <si>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</si>
  <si>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</si>
  <si>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</si>
  <si>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</si>
  <si>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</si>
  <si>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</si>
  <si>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</si>
  <si>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</si>
  <si>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</si>
  <si>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</si>
  <si>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</si>
  <si>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</si>
  <si>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</si>
  <si>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</si>
  <si>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</si>
  <si>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</si>
  <si>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</si>
  <si>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</si>
  <si>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</si>
  <si>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</si>
  <si>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</si>
  <si>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</si>
  <si>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</si>
  <si>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</si>
  <si>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</si>
  <si>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</si>
  <si>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</si>
  <si>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</si>
  <si>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</si>
  <si>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</si>
  <si>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</si>
  <si>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</si>
  <si>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</si>
  <si>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</si>
  <si>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</si>
  <si>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</si>
  <si>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</si>
  <si>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</si>
  <si>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</si>
  <si>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</si>
  <si>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</si>
  <si>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</si>
  <si>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</si>
  <si>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</si>
  <si>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</si>
  <si>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</si>
  <si>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</si>
  <si>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</si>
  <si>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</si>
  <si>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</si>
  <si>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</si>
  <si>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</si>
  <si>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</si>
  <si>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</si>
  <si>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</si>
  <si>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</si>
  <si>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</si>
  <si>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</si>
  <si>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</si>
  <si>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</si>
  <si>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</si>
  <si>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</si>
  <si>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</si>
  <si>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</si>
  <si>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</si>
  <si>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</si>
  <si>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</si>
  <si>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</si>
  <si>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</si>
  <si>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</si>
  <si>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</si>
  <si>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</si>
  <si>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</si>
  <si>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</si>
  <si>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</si>
  <si>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</si>
  <si>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</si>
  <si>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</si>
  <si>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</si>
  <si>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</si>
  <si>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</si>
  <si>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</si>
  <si>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</si>
  <si>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</si>
  <si>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</si>
  <si>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</si>
  <si>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</si>
  <si>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</si>
  <si>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</si>
  <si>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</si>
  <si>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</si>
  <si>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</si>
  <si>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</si>
  <si>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</si>
  <si>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</si>
  <si>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</si>
  <si>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</si>
  <si>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</si>
  <si>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</si>
  <si>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</si>
  <si>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</si>
  <si>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</si>
  <si>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</si>
  <si>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</si>
  <si>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</si>
  <si>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</si>
  <si>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</si>
  <si>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</si>
  <si>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</si>
  <si>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</si>
  <si>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</si>
  <si>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</si>
  <si>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</si>
  <si>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</si>
  <si>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</si>
  <si>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</si>
  <si>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</si>
  <si>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</si>
  <si>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</si>
  <si>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</si>
  <si>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</si>
  <si>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</si>
  <si>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</si>
  <si>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</si>
  <si>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</si>
  <si>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</si>
  <si>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</si>
  <si>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</si>
  <si>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</si>
  <si>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</si>
  <si>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</si>
  <si>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</si>
  <si>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</si>
  <si>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</si>
  <si>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</si>
  <si>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</si>
  <si>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</si>
  <si>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</si>
  <si>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</si>
  <si>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</si>
  <si>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</si>
  <si>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</si>
  <si>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</si>
  <si>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</si>
  <si>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</si>
  <si>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</si>
  <si>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</si>
  <si>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</si>
  <si>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</si>
  <si>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</si>
  <si>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</si>
  <si>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</si>
  <si>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</si>
  <si>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</si>
  <si>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</si>
  <si>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</si>
  <si>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</si>
  <si>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</si>
  <si>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</si>
  <si>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</si>
  <si>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</si>
  <si>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</si>
  <si>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</si>
  <si>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</si>
  <si>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</si>
  <si>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</si>
  <si>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</si>
  <si>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</si>
  <si>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</si>
  <si>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</si>
  <si>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</si>
  <si>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</si>
  <si>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</si>
  <si>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</si>
  <si>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</si>
  <si>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</si>
  <si>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</si>
  <si>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</si>
  <si>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</si>
  <si>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</si>
  <si>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</si>
  <si>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</si>
  <si>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</si>
  <si>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</si>
  <si>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</si>
  <si>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</si>
  <si>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</si>
  <si>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</si>
  <si>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</si>
  <si>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</si>
  <si>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</si>
  <si>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</si>
  <si>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</si>
  <si>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</si>
  <si>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</si>
  <si>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</si>
  <si>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</si>
  <si>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</si>
  <si>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</si>
  <si>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</si>
  <si>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</si>
  <si>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</si>
  <si>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</si>
  <si>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</si>
  <si>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</si>
  <si>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</si>
  <si>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</si>
  <si>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</si>
  <si>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</si>
  <si>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</si>
  <si>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</si>
  <si>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</si>
  <si>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</si>
  <si>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</si>
  <si>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</si>
  <si>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</si>
  <si>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</si>
  <si>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</si>
  <si>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</si>
  <si>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</si>
  <si>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</si>
  <si>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</si>
  <si>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</si>
  <si>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</si>
  <si>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</si>
  <si>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</si>
  <si>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</si>
  <si>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</si>
  <si>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</si>
  <si>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</si>
  <si>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</si>
  <si>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</si>
  <si>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</si>
  <si>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</si>
  <si>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</si>
  <si>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</si>
  <si>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</si>
  <si>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</si>
  <si>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</si>
  <si>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</si>
  <si>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</si>
  <si>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</si>
  <si>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</si>
  <si>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</si>
  <si>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</si>
  <si>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</si>
  <si>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</si>
  <si>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</si>
  <si>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</si>
  <si>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</si>
  <si>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</si>
  <si>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</si>
  <si>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</si>
  <si>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</si>
  <si>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</si>
  <si>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</si>
  <si>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</si>
  <si>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</si>
  <si>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</si>
  <si>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</si>
  <si>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</si>
  <si>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</si>
  <si>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</si>
  <si>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</si>
  <si>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</si>
  <si>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</si>
  <si>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</si>
  <si>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</si>
  <si>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</si>
  <si>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</si>
  <si>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</si>
  <si>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</si>
  <si>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</si>
  <si>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</si>
  <si>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</si>
  <si>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</si>
  <si>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</si>
  <si>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</si>
  <si>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</si>
  <si>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</si>
  <si>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</si>
  <si>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</si>
  <si>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</si>
  <si>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</si>
  <si>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</si>
  <si>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</si>
  <si>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</si>
  <si>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</si>
  <si>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</si>
  <si>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</si>
  <si>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</si>
  <si>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</si>
  <si>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</si>
  <si>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</si>
  <si>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</si>
  <si>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</si>
  <si>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</si>
  <si>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</si>
  <si>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</si>
  <si>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</si>
  <si>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</si>
  <si>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</si>
  <si>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</si>
  <si>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</si>
  <si>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</si>
  <si>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</si>
  <si>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</si>
  <si>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</si>
  <si>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</si>
  <si>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</si>
  <si>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</si>
  <si>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</si>
  <si>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</si>
  <si>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</si>
  <si>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</si>
  <si>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</si>
  <si>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</si>
  <si>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</si>
  <si>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</si>
  <si>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</si>
  <si>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</si>
  <si>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</si>
  <si>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</si>
  <si>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</si>
  <si>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</si>
  <si>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</si>
  <si>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</si>
  <si>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</si>
  <si>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</si>
  <si>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</si>
  <si>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</si>
  <si>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</si>
  <si>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</si>
  <si>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</si>
  <si>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</si>
  <si>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</si>
  <si>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</si>
  <si>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</si>
  <si>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</si>
  <si>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</si>
  <si>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</si>
  <si>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</si>
  <si>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</si>
  <si>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</si>
  <si>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</si>
  <si>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</si>
  <si>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</si>
  <si>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</si>
  <si>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</si>
  <si>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</si>
  <si>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</si>
  <si>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</si>
  <si>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</si>
  <si>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</si>
  <si>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</si>
  <si>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</si>
  <si>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</si>
  <si>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</si>
  <si>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</si>
  <si>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</si>
  <si>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</si>
  <si>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</si>
  <si>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</si>
  <si>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</si>
  <si>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</si>
  <si>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</si>
  <si>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</si>
  <si>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</si>
  <si>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</si>
  <si>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</si>
  <si>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</si>
  <si>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</si>
  <si>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</si>
  <si>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</si>
  <si>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</si>
  <si>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</si>
  <si>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</si>
  <si>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</si>
  <si>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</si>
  <si>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</si>
  <si>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</si>
  <si>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</si>
  <si>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</si>
  <si>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</si>
  <si>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</si>
  <si>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</si>
  <si>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</si>
  <si>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</si>
  <si>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</si>
  <si>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</si>
  <si>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</si>
  <si>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</si>
  <si>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</si>
  <si>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</si>
  <si>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</si>
  <si>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</si>
  <si>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</si>
  <si>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</si>
  <si>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</si>
  <si>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</si>
  <si>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</si>
  <si>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</si>
  <si>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</si>
  <si>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</si>
  <si>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</si>
  <si>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</si>
  <si>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</si>
  <si>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</si>
  <si>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</si>
  <si>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</si>
  <si>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</si>
  <si>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</si>
  <si>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</si>
  <si>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</si>
  <si>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</si>
  <si>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</si>
  <si>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</si>
  <si>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</si>
  <si>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</si>
  <si>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</si>
  <si>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</si>
  <si>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</si>
  <si>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</si>
  <si>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</si>
  <si>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</si>
  <si>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</si>
  <si>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</si>
  <si>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</si>
  <si>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</si>
  <si>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</si>
  <si>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</si>
  <si>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</si>
  <si>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</si>
  <si>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</si>
  <si>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</si>
  <si>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</si>
  <si>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</si>
  <si>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</si>
  <si>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</si>
  <si>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</si>
  <si>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</si>
  <si>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</si>
  <si>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</si>
  <si>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</si>
  <si>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</si>
  <si>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</si>
  <si>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</si>
  <si>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</si>
  <si>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</si>
  <si>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</si>
  <si>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</si>
  <si>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</si>
  <si>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</si>
  <si>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</si>
  <si>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</si>
  <si>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</si>
  <si>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</si>
  <si>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</si>
  <si>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</si>
  <si>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</si>
  <si>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</si>
  <si>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</si>
  <si>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</si>
  <si>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</si>
  <si>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</si>
  <si>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</si>
  <si>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</si>
  <si>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</si>
  <si>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</si>
  <si>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</si>
  <si>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</si>
  <si>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</si>
  <si>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</si>
  <si>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</si>
  <si>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</si>
  <si>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</si>
  <si>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</si>
  <si>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</si>
  <si>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</si>
  <si>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</si>
  <si>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</si>
  <si>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</si>
  <si>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</si>
  <si>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</si>
  <si>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</si>
  <si>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</si>
  <si>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</si>
  <si>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</si>
  <si>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</si>
  <si>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</si>
  <si>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</si>
  <si>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</si>
  <si>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</si>
  <si>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</si>
  <si>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</si>
  <si>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</si>
  <si>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</si>
  <si>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</si>
  <si>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</si>
  <si>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</si>
  <si>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</si>
  <si>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</si>
  <si>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</si>
  <si>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</si>
  <si>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</si>
  <si>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</si>
  <si>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</si>
  <si>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</si>
  <si>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</si>
  <si>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</si>
  <si>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</si>
  <si>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</si>
  <si>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</si>
  <si>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</si>
  <si>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</si>
  <si>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</si>
  <si>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</si>
  <si>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</si>
  <si>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</si>
  <si>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</si>
  <si>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</si>
  <si>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</si>
  <si>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</si>
  <si>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</si>
  <si>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</si>
  <si>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</si>
  <si>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</si>
  <si>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</si>
  <si>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</si>
  <si>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</si>
  <si>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</si>
  <si>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</si>
  <si>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</si>
  <si>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</si>
  <si>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</si>
  <si>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</si>
  <si>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</si>
  <si>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</si>
  <si>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</si>
  <si>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</si>
  <si>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</si>
  <si>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</si>
  <si>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</si>
  <si>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</si>
  <si>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</si>
  <si>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</si>
  <si>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</si>
  <si>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</si>
  <si>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</si>
  <si>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</si>
  <si>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</si>
  <si>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</si>
  <si>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</si>
  <si>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</si>
  <si>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</si>
  <si>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</si>
  <si>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</si>
  <si>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</si>
  <si>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</si>
  <si>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</si>
  <si>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</si>
  <si>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</si>
  <si>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</si>
  <si>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</si>
  <si>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</si>
  <si>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</si>
  <si>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</si>
  <si>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</si>
  <si>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</si>
  <si>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</si>
  <si>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</si>
  <si>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</si>
  <si>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</si>
  <si>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</si>
  <si>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</si>
  <si>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</si>
  <si>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</si>
  <si>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</si>
  <si>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</si>
  <si>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</si>
  <si>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</si>
  <si>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</si>
  <si>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</si>
  <si>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</si>
  <si>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</si>
  <si>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</si>
  <si>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</si>
  <si>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</si>
  <si>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</si>
  <si>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</si>
  <si>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</si>
  <si>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</si>
  <si>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</si>
  <si>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</si>
  <si>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</si>
  <si>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</si>
  <si>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</si>
  <si>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</si>
  <si>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</si>
  <si>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</si>
  <si>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</si>
  <si>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</si>
  <si>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</si>
  <si>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</si>
  <si>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</si>
  <si>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</si>
  <si>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</si>
  <si>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</si>
  <si>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</si>
  <si>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</si>
  <si>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</si>
  <si>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</si>
  <si>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</si>
  <si>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</si>
  <si>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</si>
  <si>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</si>
  <si>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</si>
  <si>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</si>
  <si>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</si>
  <si>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</si>
  <si>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</si>
  <si>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</si>
  <si>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</si>
  <si>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</si>
  <si>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</si>
  <si>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</si>
  <si>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</si>
  <si>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</si>
  <si>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</si>
  <si>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</si>
  <si>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</si>
  <si>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</si>
  <si>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</si>
  <si>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</si>
  <si>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</si>
  <si>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</si>
  <si>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</si>
  <si>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</si>
  <si>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</si>
  <si>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</si>
  <si>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</si>
  <si>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</si>
  <si>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</si>
  <si>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</si>
  <si>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</si>
  <si>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</si>
  <si>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</si>
  <si>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</si>
  <si>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</si>
  <si>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</si>
  <si>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</si>
  <si>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</si>
  <si>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</si>
  <si>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</si>
  <si>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</si>
  <si>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</si>
  <si>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</si>
  <si>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</si>
  <si>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</si>
  <si>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</si>
  <si>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</si>
  <si>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</si>
  <si>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</si>
  <si>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</si>
  <si>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</si>
  <si>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</si>
  <si>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</si>
  <si>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</si>
  <si>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</si>
  <si>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</si>
  <si>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</si>
  <si>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</si>
  <si>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</si>
  <si>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</si>
  <si>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</si>
  <si>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</si>
  <si>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</si>
  <si>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</si>
  <si>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</si>
  <si>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</si>
  <si>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</si>
  <si>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</si>
  <si>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</si>
  <si>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</si>
  <si>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</si>
  <si>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</si>
  <si>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</si>
  <si>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</si>
  <si>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</si>
  <si>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</si>
  <si>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</si>
  <si>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</si>
  <si>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</si>
  <si>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</si>
  <si>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</si>
  <si>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</si>
  <si>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</si>
  <si>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</si>
  <si>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</si>
  <si>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</si>
  <si>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</si>
  <si>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</si>
  <si>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</si>
  <si>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</si>
  <si>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</si>
  <si>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</si>
  <si>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</si>
  <si>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</si>
  <si>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</si>
  <si>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</si>
  <si>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</si>
  <si>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</si>
  <si>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</si>
  <si>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</si>
  <si>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</si>
  <si>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</si>
  <si>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</si>
  <si>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</si>
  <si>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</si>
  <si>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</si>
  <si>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</si>
  <si>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</si>
  <si>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</si>
  <si>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</si>
  <si>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</si>
  <si>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</si>
  <si>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</si>
  <si>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</si>
  <si>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</si>
  <si>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</si>
  <si>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</si>
  <si>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</si>
  <si>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</si>
  <si>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</si>
  <si>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</si>
  <si>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</si>
  <si>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</si>
  <si>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</si>
  <si>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</si>
  <si>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</si>
  <si>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</si>
  <si>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</si>
  <si>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</si>
  <si>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</si>
  <si>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</si>
  <si>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</si>
  <si>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</si>
  <si>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</si>
  <si>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</si>
  <si>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</si>
  <si>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</si>
  <si>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</si>
  <si>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</si>
  <si>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</si>
  <si>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</si>
  <si>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</si>
  <si>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</si>
  <si>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</si>
  <si>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</si>
  <si>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</si>
  <si>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</si>
  <si>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</si>
  <si>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</si>
  <si>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</si>
  <si>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</si>
  <si>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</si>
  <si>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</si>
  <si>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</si>
  <si>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</si>
  <si>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</si>
  <si>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</si>
  <si>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</si>
  <si>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</si>
  <si>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</si>
  <si>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</si>
  <si>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</si>
  <si>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</si>
  <si>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</si>
  <si>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</si>
  <si>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</si>
  <si>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</si>
  <si>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</si>
  <si>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</si>
  <si>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</si>
  <si>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</si>
  <si>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</si>
  <si>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</si>
  <si>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</si>
  <si>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</si>
  <si>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</si>
  <si>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</si>
  <si>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</si>
  <si>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</si>
  <si>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</si>
  <si>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</si>
  <si>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</si>
  <si>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</si>
  <si>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</si>
  <si>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</si>
  <si>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</si>
  <si>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</si>
  <si>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</si>
  <si>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</si>
  <si>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</si>
  <si>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</si>
  <si>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</si>
  <si>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</si>
  <si>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</si>
  <si>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</si>
  <si>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</si>
  <si>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</si>
  <si>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</si>
  <si>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</si>
  <si>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</si>
  <si>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</si>
  <si>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</si>
  <si>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</si>
  <si>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</si>
  <si>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</si>
  <si>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</si>
  <si>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</si>
  <si>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</si>
  <si>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</si>
  <si>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</si>
  <si>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</si>
  <si>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</si>
  <si>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</si>
  <si>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</si>
  <si>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</si>
  <si>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</si>
  <si>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</si>
  <si>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</si>
  <si>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</si>
  <si>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</si>
  <si>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</si>
  <si>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</si>
  <si>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</si>
  <si>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</si>
  <si>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</si>
  <si>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</si>
  <si>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</si>
  <si>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</si>
  <si>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</si>
  <si>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</si>
  <si>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</si>
  <si>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</si>
  <si>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</si>
  <si>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</si>
  <si>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</si>
  <si>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</si>
  <si>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</si>
  <si>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</si>
  <si>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</si>
  <si>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</si>
  <si>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</si>
  <si>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</si>
  <si>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</si>
  <si>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</si>
  <si>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</si>
  <si>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</si>
  <si>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</si>
  <si>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</si>
  <si>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</si>
  <si>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</si>
  <si>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</si>
  <si>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</si>
  <si>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</si>
  <si>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</si>
  <si>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</si>
  <si>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</si>
  <si>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</si>
  <si>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</si>
  <si>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</si>
  <si>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</si>
  <si>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</si>
  <si>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</si>
  <si>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</si>
  <si>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</si>
  <si>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</si>
  <si>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</si>
  <si>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</si>
  <si>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</si>
  <si>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</si>
  <si>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</si>
  <si>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</si>
  <si>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</si>
  <si>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</si>
  <si>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</si>
  <si>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</si>
  <si>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</si>
  <si>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</si>
  <si>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</si>
  <si>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</si>
  <si>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</si>
  <si>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</si>
  <si>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</si>
  <si>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</si>
  <si>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</si>
  <si>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</si>
  <si>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</si>
  <si>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</si>
  <si>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</si>
  <si>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</si>
  <si>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</si>
  <si>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</si>
  <si>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</si>
  <si>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</si>
  <si>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</si>
  <si>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</si>
  <si>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</si>
  <si>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</si>
  <si>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</si>
  <si>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</si>
  <si>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</si>
  <si>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</si>
  <si>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</si>
  <si>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</si>
  <si>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</si>
  <si>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</si>
  <si>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</si>
  <si>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</si>
  <si>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</si>
  <si>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</si>
  <si>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</si>
  <si>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</si>
  <si>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</si>
  <si>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</si>
  <si>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</si>
  <si>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</si>
  <si>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</si>
  <si>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</si>
  <si>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</si>
  <si>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</si>
  <si>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</si>
  <si>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</si>
  <si>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</si>
  <si>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</si>
  <si>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</si>
  <si>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</si>
  <si>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</si>
  <si>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</si>
  <si>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</si>
  <si>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</si>
  <si>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</si>
  <si>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</si>
  <si>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</si>
  <si>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</si>
  <si>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</si>
  <si>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</si>
  <si>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</si>
  <si>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</si>
  <si>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</si>
  <si>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</si>
  <si>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</si>
  <si>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</si>
  <si>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</si>
  <si>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</si>
  <si>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</si>
  <si>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</si>
  <si>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</si>
  <si>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</si>
  <si>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</si>
  <si>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</si>
  <si>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</si>
  <si>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</si>
  <si>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</si>
  <si>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</si>
  <si>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</si>
  <si>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</si>
  <si>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</si>
  <si>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</si>
  <si>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</si>
  <si>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</si>
  <si>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</si>
  <si>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</si>
  <si>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</si>
  <si>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</si>
  <si>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</si>
  <si>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</si>
  <si>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</si>
  <si>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</si>
  <si>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</si>
  <si>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</si>
  <si>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</si>
  <si>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</si>
  <si>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</si>
  <si>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</si>
  <si>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</si>
  <si>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</si>
  <si>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</si>
  <si>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</si>
  <si>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</si>
  <si>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</si>
  <si>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</si>
  <si>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</si>
  <si>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</si>
  <si>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</si>
  <si>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</si>
  <si>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</si>
  <si>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</si>
  <si>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</si>
  <si>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</si>
  <si>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</si>
  <si>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</si>
  <si>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</si>
  <si>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</si>
  <si>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</si>
  <si>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</si>
  <si>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</si>
  <si>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</si>
  <si>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</si>
  <si>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</si>
  <si>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</si>
  <si>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</si>
  <si>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</si>
  <si>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</si>
  <si>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</si>
  <si>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</si>
  <si>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</si>
  <si>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</si>
  <si>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</si>
  <si>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</si>
  <si>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</si>
  <si>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</si>
  <si>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</si>
  <si>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</si>
  <si>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</si>
  <si>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</si>
  <si>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</si>
  <si>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</si>
  <si>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</si>
  <si>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</si>
  <si>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</si>
  <si>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</si>
  <si>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</si>
  <si>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</si>
  <si>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</si>
  <si>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</si>
  <si>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</si>
  <si>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</si>
  <si>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</si>
  <si>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</si>
  <si>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</si>
  <si>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</si>
  <si>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</si>
  <si>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</si>
  <si>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</si>
  <si>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</si>
  <si>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</si>
  <si>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</si>
  <si>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</si>
  <si>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</si>
  <si>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</si>
  <si>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</si>
  <si>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</si>
  <si>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</si>
  <si>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</si>
  <si>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</si>
  <si>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</si>
  <si>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</si>
  <si>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</si>
  <si>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</si>
  <si>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</si>
  <si>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</si>
  <si>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</si>
  <si>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</si>
  <si>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</si>
  <si>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</si>
  <si>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</si>
  <si>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</si>
  <si>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</si>
  <si>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</si>
  <si>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</si>
  <si>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</si>
  <si>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</si>
  <si>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</si>
  <si>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</si>
  <si>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</si>
  <si>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</si>
  <si>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</si>
  <si>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</si>
  <si>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</si>
  <si>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</si>
  <si>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</si>
  <si>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</si>
  <si>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</si>
  <si>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</si>
  <si>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</si>
  <si>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</si>
  <si>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</si>
  <si>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</si>
  <si>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</si>
  <si>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</si>
  <si>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</si>
  <si>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</si>
  <si>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</si>
  <si>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</si>
  <si>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</si>
  <si>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</si>
  <si>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</si>
  <si>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</si>
  <si>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</si>
  <si>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</si>
  <si>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</si>
  <si>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</si>
  <si>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</si>
  <si>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</si>
  <si>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</si>
  <si>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</si>
  <si>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</si>
  <si>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</si>
  <si>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</si>
  <si>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</si>
  <si>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</si>
  <si>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</si>
  <si>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</si>
  <si>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</si>
  <si>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</si>
  <si>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</si>
  <si>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</si>
  <si>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</si>
  <si>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</si>
  <si>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</si>
  <si>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</si>
  <si>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</si>
  <si>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</si>
  <si>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</si>
  <si>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</si>
  <si>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</si>
  <si>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</si>
  <si>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</si>
  <si>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</si>
  <si>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</si>
  <si>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</si>
  <si>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</si>
  <si>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</si>
  <si>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</si>
  <si>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</si>
  <si>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</si>
  <si>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</si>
  <si>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</si>
  <si>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</si>
  <si>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</si>
  <si>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</si>
  <si>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</si>
  <si>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</si>
  <si>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</si>
  <si>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</si>
  <si>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</si>
  <si>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</si>
  <si>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</si>
  <si>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</si>
  <si>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</si>
  <si>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</si>
  <si>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</si>
  <si>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</si>
  <si>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</si>
  <si>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</si>
  <si>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</si>
  <si>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</si>
  <si>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</si>
  <si>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</si>
  <si>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</si>
  <si>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</si>
  <si>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</si>
  <si>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</si>
  <si>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</si>
  <si>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</si>
  <si>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</si>
  <si>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</si>
  <si>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</si>
  <si>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</si>
  <si>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</si>
  <si>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</si>
  <si>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</si>
  <si>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</si>
  <si>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</si>
  <si>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</si>
  <si>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</si>
  <si>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</si>
  <si>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</si>
  <si>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</si>
  <si>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</si>
  <si>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</si>
  <si>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</si>
  <si>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</si>
  <si>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</si>
  <si>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</si>
  <si>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</si>
  <si>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</si>
  <si>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</si>
  <si>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</si>
  <si>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</si>
  <si>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</si>
  <si>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</si>
  <si>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</si>
  <si>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</si>
  <si>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</si>
  <si>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</si>
  <si>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</si>
  <si>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</si>
  <si>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</si>
  <si>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</si>
  <si>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</si>
  <si>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</si>
  <si>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</si>
  <si>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</si>
  <si>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</si>
  <si>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</si>
  <si>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</si>
  <si>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</si>
  <si>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</si>
  <si>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</si>
  <si>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</si>
  <si>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</si>
  <si>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</si>
  <si>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</si>
  <si>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</si>
  <si>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</si>
  <si>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</si>
  <si>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</si>
  <si>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</si>
  <si>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</si>
  <si>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</si>
  <si>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</si>
  <si>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</si>
  <si>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</si>
  <si>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</si>
  <si>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</si>
  <si>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</si>
  <si>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</si>
  <si>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</si>
  <si>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</si>
  <si>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</si>
  <si>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</si>
  <si>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</si>
  <si>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</si>
  <si>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</si>
  <si>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</si>
  <si>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</si>
  <si>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</si>
  <si>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</si>
  <si>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</si>
  <si>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</si>
  <si>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</si>
  <si>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</si>
  <si>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</si>
  <si>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</si>
  <si>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</si>
  <si>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</si>
  <si>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</si>
  <si>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</si>
  <si>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</si>
  <si>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</si>
  <si>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</si>
  <si>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</si>
  <si>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</si>
  <si>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</si>
  <si>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</si>
  <si>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</si>
  <si>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</si>
  <si>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</si>
  <si>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</si>
  <si>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</si>
  <si>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</si>
  <si>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</si>
  <si>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</si>
  <si>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</si>
  <si>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</si>
  <si>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</si>
  <si>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</si>
  <si>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</si>
  <si>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</si>
  <si>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</si>
  <si>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</si>
  <si>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</si>
  <si>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</si>
  <si>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</si>
  <si>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</si>
  <si>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</si>
  <si>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</si>
  <si>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</si>
  <si>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</si>
  <si>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</si>
  <si>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</si>
  <si>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</si>
  <si>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</si>
  <si>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</si>
  <si>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</si>
  <si>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</si>
  <si>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</si>
  <si>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</si>
  <si>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</si>
  <si>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</si>
  <si>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</si>
  <si>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</si>
  <si>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</si>
  <si>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</si>
  <si>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</si>
  <si>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</si>
  <si>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</si>
  <si>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</si>
  <si>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</si>
  <si>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</si>
  <si>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</si>
  <si>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</si>
  <si>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</si>
  <si>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</si>
  <si>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</si>
  <si>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</si>
  <si>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</si>
  <si>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</si>
  <si>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</si>
  <si>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</si>
  <si>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</si>
  <si>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</si>
  <si>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</si>
  <si>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</si>
  <si>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</si>
  <si>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</si>
  <si>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</si>
  <si>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</si>
  <si>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</si>
  <si>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</si>
  <si>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</si>
  <si>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</si>
  <si>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</si>
  <si>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</si>
  <si>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</si>
  <si>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</si>
  <si>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</si>
  <si>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</si>
  <si>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</si>
  <si>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</si>
  <si>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</si>
  <si>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</si>
  <si>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</si>
  <si>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</si>
  <si>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</si>
  <si>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</si>
  <si>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</si>
  <si>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</si>
  <si>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</si>
  <si>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</si>
  <si>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</si>
  <si>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</si>
  <si>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</si>
  <si>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</si>
  <si>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</si>
  <si>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</si>
  <si>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</si>
  <si>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</si>
  <si>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</si>
  <si>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</si>
  <si>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</si>
  <si>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</si>
  <si>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</si>
  <si>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</si>
  <si>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</si>
  <si>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</si>
  <si>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</si>
  <si>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</si>
  <si>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</si>
  <si>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</si>
  <si>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</si>
  <si>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</si>
  <si>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</si>
  <si>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</si>
  <si>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</si>
  <si>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</si>
  <si>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</si>
  <si>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</si>
  <si>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</si>
  <si>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</si>
  <si>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</si>
  <si>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</si>
  <si>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</si>
  <si>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</si>
  <si>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</si>
  <si>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</si>
  <si>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</si>
  <si>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</si>
  <si>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</si>
  <si>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</si>
  <si>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</si>
  <si>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</si>
  <si>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</si>
  <si>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</si>
  <si>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</si>
  <si>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</si>
  <si>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</si>
  <si>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</si>
  <si>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</si>
  <si>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</si>
  <si>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</si>
  <si>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</si>
  <si>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</si>
  <si>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</si>
  <si>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</si>
  <si>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</si>
  <si>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</si>
  <si>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</si>
  <si>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</si>
  <si>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</si>
  <si>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</si>
  <si>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</si>
  <si>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</si>
  <si>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</si>
  <si>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</si>
  <si>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</si>
  <si>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</si>
  <si>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</si>
  <si>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</si>
  <si>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</si>
  <si>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</si>
  <si>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</si>
  <si>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</si>
  <si>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</si>
  <si>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</si>
  <si>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</si>
  <si>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</si>
  <si>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</si>
  <si>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</si>
  <si>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</si>
  <si>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</si>
  <si>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</si>
  <si>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</si>
  <si>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</si>
  <si>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</si>
  <si>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</si>
  <si>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</si>
  <si>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</si>
  <si>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</si>
  <si>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</si>
  <si>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</si>
  <si>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</si>
  <si>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</si>
  <si>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</si>
  <si>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</si>
  <si>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</si>
  <si>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</si>
  <si>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</si>
  <si>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</si>
  <si>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</si>
  <si>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</si>
  <si>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</si>
  <si>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</si>
  <si>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</si>
  <si>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</si>
  <si>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</si>
  <si>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</si>
  <si>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</si>
  <si>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</si>
  <si>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</si>
  <si>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</si>
  <si>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</si>
  <si>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</si>
  <si>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</si>
  <si>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</si>
  <si>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</si>
  <si>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</si>
  <si>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</si>
  <si>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</si>
  <si>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</si>
  <si>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</si>
  <si>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</si>
  <si>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</si>
  <si>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</si>
  <si>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</si>
  <si>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</si>
  <si>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</si>
  <si>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</si>
  <si>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</si>
  <si>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</si>
  <si>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</si>
  <si>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</si>
  <si>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</si>
  <si>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</si>
  <si>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</si>
  <si>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</si>
  <si>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</si>
  <si>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</si>
  <si>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</si>
  <si>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</si>
  <si>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</si>
  <si>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</si>
  <si>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</si>
  <si>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</si>
  <si>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</si>
  <si>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</si>
  <si>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</si>
  <si>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</si>
  <si>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</si>
  <si>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</si>
  <si>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</si>
  <si>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</si>
  <si>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</si>
  <si>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</si>
  <si>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</si>
  <si>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</si>
  <si>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</si>
  <si>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</si>
  <si>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</si>
  <si>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</si>
  <si>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</si>
  <si>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</si>
  <si>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</si>
  <si>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</si>
  <si>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</si>
  <si>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</si>
  <si>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</si>
  <si>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</si>
  <si>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</si>
  <si>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</si>
  <si>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</si>
  <si>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</si>
  <si>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</si>
  <si>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</si>
  <si>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</si>
  <si>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</si>
  <si>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</si>
  <si>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</si>
  <si>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</si>
  <si>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</si>
  <si>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</si>
  <si>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</si>
  <si>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</si>
  <si>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</si>
  <si>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</si>
  <si>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</si>
  <si>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</si>
  <si>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</si>
  <si>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</si>
  <si>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</si>
  <si>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</si>
  <si>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</si>
  <si>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</si>
  <si>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</si>
  <si>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</si>
  <si>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</si>
  <si>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</si>
  <si>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</si>
  <si>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</si>
  <si>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</si>
  <si>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</si>
  <si>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</si>
  <si>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</si>
  <si>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</si>
  <si>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</si>
  <si>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</si>
  <si>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</si>
  <si>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</si>
  <si>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</si>
  <si>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</si>
  <si>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</si>
  <si>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</si>
  <si>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</si>
  <si>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</si>
  <si>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</si>
  <si>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</si>
  <si>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</si>
  <si>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</si>
  <si>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</si>
  <si>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</si>
  <si>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</si>
  <si>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</si>
  <si>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</si>
  <si>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</si>
  <si>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</si>
  <si>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</si>
  <si>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</si>
  <si>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</si>
  <si>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</si>
  <si>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</si>
  <si>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</si>
  <si>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</si>
  <si>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</si>
  <si>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</si>
  <si>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</si>
  <si>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</si>
  <si>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</si>
  <si>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</si>
  <si>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</si>
  <si>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</si>
  <si>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</si>
  <si>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</si>
  <si>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</si>
  <si>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</si>
  <si>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</si>
  <si>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</si>
  <si>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</si>
  <si>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</si>
  <si>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</si>
  <si>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</si>
  <si>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</si>
  <si>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</si>
  <si>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</si>
  <si>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</si>
  <si>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</si>
  <si>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</si>
  <si>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</si>
  <si>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</si>
  <si>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</si>
  <si>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</si>
  <si>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</si>
  <si>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</si>
  <si>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</si>
  <si>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</si>
  <si>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</si>
  <si>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</si>
  <si>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</si>
  <si>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</si>
  <si>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</si>
  <si>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</si>
  <si>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</si>
  <si>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</si>
  <si>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</si>
  <si>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</si>
  <si>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</si>
  <si>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</si>
  <si>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</si>
  <si>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</si>
  <si>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</si>
  <si>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</si>
  <si>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</si>
  <si>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</si>
  <si>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</si>
  <si>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</si>
  <si>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</si>
  <si>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</si>
  <si>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</si>
  <si>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</si>
  <si>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</si>
  <si>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</si>
  <si>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</si>
  <si>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</si>
  <si>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</si>
  <si>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</si>
  <si>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</si>
  <si>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</si>
  <si>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</si>
  <si>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</si>
  <si>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</si>
  <si>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</si>
  <si>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</si>
  <si>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</si>
  <si>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</si>
  <si>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</si>
  <si>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</si>
  <si>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</si>
  <si>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</si>
  <si>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</si>
  <si>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</si>
  <si>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</si>
  <si>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</si>
  <si>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</si>
  <si>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</si>
  <si>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</si>
  <si>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</si>
  <si>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</si>
  <si>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</si>
  <si>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</si>
  <si>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</si>
  <si>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</si>
  <si>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</si>
  <si>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</si>
  <si>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</si>
  <si>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</si>
  <si>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</si>
  <si>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</si>
  <si>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</si>
  <si>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</si>
  <si>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</si>
  <si>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</si>
  <si>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</si>
  <si>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</si>
  <si>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</si>
  <si>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</si>
  <si>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</si>
  <si>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</si>
  <si>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</si>
  <si>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</si>
  <si>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</si>
  <si>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</si>
  <si>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</si>
  <si>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</si>
  <si>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</si>
  <si>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</si>
  <si>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</si>
  <si>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</si>
  <si>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</si>
  <si>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</si>
  <si>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</si>
  <si>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</si>
  <si>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</si>
  <si>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</si>
  <si>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</si>
  <si>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</si>
  <si>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</si>
  <si>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</si>
  <si>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</si>
  <si>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</si>
  <si>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</si>
  <si>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</si>
  <si>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</si>
  <si>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</si>
  <si>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</si>
  <si>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</si>
  <si>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</si>
  <si>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</si>
  <si>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</si>
  <si>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</si>
  <si>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</si>
  <si>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</si>
  <si>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</si>
  <si>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</si>
  <si>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</si>
  <si>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</si>
  <si>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</si>
  <si>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</si>
  <si>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</si>
  <si>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</si>
  <si>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</si>
  <si>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</si>
  <si>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</si>
  <si>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</si>
  <si>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</si>
  <si>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</si>
  <si>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</si>
  <si>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</si>
  <si>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</si>
  <si>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</si>
  <si>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</si>
  <si>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</si>
  <si>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</si>
  <si>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</si>
  <si>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</si>
  <si>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</si>
  <si>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</si>
  <si>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</si>
  <si>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</si>
  <si>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</si>
  <si>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</si>
  <si>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</si>
  <si>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</si>
  <si>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</si>
  <si>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</si>
  <si>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</si>
  <si>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</si>
  <si>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</si>
  <si>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</si>
  <si>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</si>
  <si>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</si>
  <si>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</si>
  <si>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</si>
  <si>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</si>
  <si>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</si>
  <si>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</si>
  <si>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</si>
  <si>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</si>
  <si>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</si>
  <si>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</si>
  <si>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</si>
  <si>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</si>
  <si>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</si>
  <si>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</si>
  <si>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</si>
  <si>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</si>
  <si>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</si>
  <si>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</si>
  <si>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</si>
  <si>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</si>
  <si>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</si>
  <si>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</si>
  <si>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</si>
  <si>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</si>
  <si>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</si>
  <si>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</si>
  <si>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</si>
  <si>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</si>
  <si>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</si>
  <si>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</si>
  <si>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</si>
  <si>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</si>
  <si>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</si>
  <si>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</si>
  <si>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</si>
  <si>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</si>
  <si>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</si>
  <si>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</si>
  <si>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</si>
  <si>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</si>
  <si>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</si>
  <si>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</si>
  <si>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</si>
  <si>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</si>
  <si>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</si>
  <si>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</si>
  <si>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</si>
  <si>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</si>
  <si>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</si>
  <si>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</si>
  <si>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</si>
  <si>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</si>
  <si>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</si>
  <si>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</si>
  <si>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</si>
  <si>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</si>
  <si>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</si>
  <si>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</si>
  <si>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</si>
  <si>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</si>
  <si>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</si>
  <si>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</si>
  <si>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</si>
  <si>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</si>
  <si>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</si>
  <si>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</si>
  <si>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</si>
  <si>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</si>
  <si>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</si>
  <si>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</si>
  <si>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</si>
  <si>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</si>
  <si>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</si>
  <si>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</si>
  <si>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</si>
  <si>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</si>
  <si>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</si>
  <si>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</si>
  <si>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</si>
  <si>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</si>
  <si>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</si>
  <si>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</si>
  <si>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</si>
  <si>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</si>
  <si>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</si>
  <si>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</si>
  <si>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</si>
  <si>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</si>
  <si>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</si>
  <si>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</si>
  <si>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</si>
  <si>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</si>
  <si>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</si>
  <si>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</si>
  <si>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</si>
  <si>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</si>
  <si>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</si>
  <si>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</si>
  <si>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</si>
  <si>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</si>
  <si>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</si>
  <si>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</si>
  <si>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</si>
  <si>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</si>
  <si>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</si>
  <si>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</si>
  <si>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</si>
  <si>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</si>
  <si>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</si>
  <si>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</si>
  <si>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</si>
  <si>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</si>
  <si>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</si>
  <si>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</si>
  <si>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</si>
  <si>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</si>
  <si>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</si>
  <si>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</si>
  <si>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</si>
  <si>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</si>
  <si>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</si>
  <si>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</si>
  <si>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</si>
  <si>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</si>
  <si>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</si>
  <si>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</si>
  <si>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</si>
  <si>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</si>
  <si>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</si>
  <si>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</si>
  <si>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</si>
  <si>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</si>
  <si>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</si>
  <si>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</si>
  <si>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</si>
  <si>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</si>
  <si>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</si>
  <si>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</si>
  <si>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</si>
  <si>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</si>
  <si>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</si>
  <si>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</si>
  <si>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</si>
  <si>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</si>
  <si>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</si>
  <si>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</si>
  <si>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</si>
  <si>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</si>
  <si>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</si>
  <si>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</si>
  <si>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</si>
  <si>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</si>
  <si>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</si>
  <si>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</si>
  <si>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</si>
  <si>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</si>
  <si>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</si>
  <si>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</si>
  <si>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</si>
  <si>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</si>
  <si>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</si>
  <si>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</si>
  <si>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</si>
  <si>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</si>
  <si>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</si>
  <si>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</si>
  <si>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</si>
  <si>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</si>
  <si>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</si>
  <si>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</si>
  <si>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</si>
  <si>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</si>
  <si>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</si>
  <si>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</si>
  <si>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</si>
  <si>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</si>
  <si>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</si>
  <si>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</si>
  <si>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</si>
  <si>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</si>
  <si>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</si>
  <si>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</si>
  <si>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</si>
  <si>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</si>
  <si>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</si>
  <si>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</si>
  <si>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</si>
  <si>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</si>
  <si>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</si>
  <si>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</si>
  <si>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</si>
  <si>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</si>
  <si>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</si>
  <si>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</si>
  <si>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</si>
  <si>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</si>
  <si>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</si>
  <si>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</si>
  <si>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</si>
  <si>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</si>
  <si>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</si>
  <si>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</si>
  <si>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</si>
  <si>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</si>
  <si>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</si>
  <si>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</si>
  <si>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</si>
  <si>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</si>
  <si>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</si>
  <si>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</si>
  <si>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</si>
  <si>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</si>
  <si>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</si>
  <si>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</si>
  <si>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</si>
  <si>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</si>
  <si>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</si>
  <si>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</si>
  <si>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</si>
  <si>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</si>
  <si>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</si>
  <si>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</si>
  <si>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</si>
  <si>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</si>
  <si>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</si>
  <si>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</si>
  <si>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</si>
  <si>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</si>
  <si>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</si>
  <si>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</si>
  <si>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</si>
  <si>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</si>
  <si>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</si>
  <si>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</si>
  <si>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</si>
  <si>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</si>
  <si>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</si>
  <si>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</si>
  <si>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</si>
  <si>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</si>
  <si>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</si>
  <si>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</si>
  <si>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</si>
  <si>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</si>
  <si>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</si>
  <si>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</si>
  <si>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</si>
  <si>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</si>
  <si>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</si>
  <si>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</si>
  <si>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</si>
  <si>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</si>
  <si>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</si>
  <si>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</si>
  <si>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</si>
  <si>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</si>
  <si>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</si>
  <si>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</si>
  <si>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</si>
  <si>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</si>
  <si>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</si>
  <si>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</si>
  <si>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</si>
  <si>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</si>
  <si>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</si>
  <si>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</si>
  <si>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</si>
  <si>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</si>
  <si>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</si>
  <si>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</si>
  <si>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</si>
  <si>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</si>
  <si>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</si>
  <si>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</si>
  <si>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</si>
  <si>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</si>
  <si>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</si>
  <si>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</si>
  <si>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</si>
  <si>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</si>
  <si>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</si>
  <si>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</si>
  <si>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</si>
  <si>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</si>
  <si>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</si>
  <si>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</si>
  <si>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</si>
  <si>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</si>
  <si>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</si>
  <si>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</si>
  <si>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</si>
  <si>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</si>
  <si>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</si>
  <si>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</si>
  <si>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</si>
  <si>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</si>
  <si>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</si>
  <si>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</si>
  <si>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</si>
  <si>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</si>
  <si>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</si>
  <si>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</si>
  <si>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</si>
  <si>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</si>
  <si>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</si>
  <si>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</si>
  <si>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</si>
  <si>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</si>
  <si>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</si>
  <si>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</si>
  <si>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</si>
  <si>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</si>
  <si>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</si>
  <si>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</si>
  <si>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</si>
  <si>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</si>
  <si>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</si>
  <si>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</si>
  <si>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</si>
  <si>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</si>
  <si>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</si>
  <si>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</si>
  <si>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</si>
  <si>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</si>
  <si>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</si>
  <si>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</si>
  <si>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</si>
  <si>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</si>
  <si>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</si>
  <si>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</si>
  <si>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</si>
  <si>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</si>
  <si>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</si>
  <si>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</si>
  <si>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</si>
  <si>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</si>
  <si>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</si>
  <si>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</si>
  <si>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</si>
  <si>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</si>
  <si>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</si>
  <si>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</si>
  <si>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</si>
  <si>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</si>
  <si>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</si>
  <si>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</si>
  <si>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</si>
  <si>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</si>
  <si>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</si>
  <si>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</si>
  <si>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</si>
  <si>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</si>
  <si>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</si>
  <si>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</si>
  <si>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</si>
  <si>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</si>
  <si>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</si>
  <si>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</si>
  <si>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</si>
  <si>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</si>
  <si>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</si>
  <si>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</si>
  <si>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</si>
  <si>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</si>
  <si>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</si>
  <si>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</si>
  <si>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</si>
  <si>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</si>
  <si>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</si>
  <si>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</si>
  <si>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</si>
  <si>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</si>
  <si>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</si>
  <si>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</si>
  <si>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</si>
  <si>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</si>
  <si>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</si>
  <si>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</si>
  <si>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</si>
  <si>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</si>
  <si>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</si>
  <si>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</si>
  <si>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</si>
  <si>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</si>
  <si>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</si>
  <si>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</si>
  <si>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</si>
  <si>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</si>
  <si>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</si>
  <si>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</si>
  <si>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</si>
  <si>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</si>
  <si>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</si>
  <si>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</si>
  <si>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</si>
  <si>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</si>
  <si>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</si>
  <si>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</si>
  <si>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</si>
  <si>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</si>
  <si>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</si>
  <si>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</si>
  <si>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</si>
  <si>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</si>
  <si>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</si>
  <si>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</si>
  <si>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</si>
  <si>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</si>
  <si>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</si>
  <si>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</si>
  <si>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</si>
  <si>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</si>
  <si>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</si>
  <si>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</si>
  <si>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</si>
  <si>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</si>
  <si>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</si>
  <si>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</si>
  <si>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</si>
  <si>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</si>
  <si>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</si>
  <si>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</si>
  <si>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</si>
  <si>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</si>
  <si>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</si>
  <si>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</si>
  <si>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</si>
  <si>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</si>
  <si>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</si>
  <si>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</si>
  <si>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</si>
  <si>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</si>
  <si>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</si>
  <si>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</si>
  <si>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</si>
  <si>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</si>
  <si>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</si>
  <si>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</si>
  <si>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</si>
  <si>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</si>
  <si>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</si>
  <si>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</si>
  <si>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</si>
  <si>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</si>
  <si>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</si>
  <si>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</si>
  <si>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</si>
  <si>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</si>
  <si>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</si>
  <si>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</si>
  <si>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</si>
  <si>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</si>
  <si>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</si>
  <si>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</si>
  <si>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</si>
  <si>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</si>
  <si>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</si>
  <si>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</si>
  <si>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</si>
  <si>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</si>
  <si>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</si>
  <si>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</si>
  <si>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</si>
  <si>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</si>
  <si>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</si>
  <si>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</si>
  <si>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</si>
  <si>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</si>
  <si>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</si>
  <si>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</si>
  <si>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</si>
  <si>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</si>
  <si>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</si>
  <si>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</si>
  <si>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</si>
  <si>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</si>
  <si>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</si>
  <si>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</si>
  <si>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</si>
  <si>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</si>
  <si>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</si>
  <si>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</si>
  <si>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</si>
  <si>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</si>
  <si>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</si>
  <si>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</si>
  <si>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</si>
  <si>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</si>
  <si>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</si>
  <si>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</si>
  <si>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</si>
  <si>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</si>
  <si>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</si>
  <si>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</si>
  <si>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</si>
  <si>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</si>
  <si>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</si>
  <si>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</si>
  <si>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</si>
  <si>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</si>
  <si>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</si>
  <si>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</si>
  <si>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</si>
  <si>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</si>
  <si>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</si>
  <si>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</si>
  <si>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</si>
  <si>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</si>
  <si>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</si>
  <si>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</si>
  <si>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</si>
  <si>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</si>
  <si>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</si>
  <si>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</si>
  <si>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</si>
  <si>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</si>
  <si>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</si>
  <si>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</si>
  <si>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</si>
  <si>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</si>
  <si>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</si>
  <si>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</si>
  <si>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</si>
  <si>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</si>
  <si>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</si>
  <si>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</si>
  <si>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</si>
  <si>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</si>
  <si>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</si>
  <si>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</si>
  <si>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</si>
  <si>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</si>
  <si>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</si>
  <si>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</si>
  <si>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</si>
  <si>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</si>
  <si>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</si>
  <si>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</si>
  <si>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</si>
  <si>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</si>
  <si>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</si>
  <si>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</si>
  <si>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</si>
  <si>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</si>
  <si>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</si>
  <si>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</si>
  <si>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</si>
  <si>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</si>
  <si>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</si>
  <si>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</si>
  <si>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</si>
  <si>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</si>
  <si>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</si>
  <si>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</si>
  <si>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</si>
  <si>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</si>
  <si>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</si>
  <si>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</si>
  <si>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</si>
  <si>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</si>
  <si>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</si>
  <si>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</si>
  <si>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</si>
  <si>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</si>
  <si>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</si>
  <si>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</si>
  <si>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</si>
  <si>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</si>
  <si>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</si>
  <si>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</si>
  <si>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</si>
  <si>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</si>
  <si>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</si>
  <si>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</si>
  <si>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</si>
  <si>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</si>
  <si>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</si>
  <si>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</si>
  <si>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</si>
  <si>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</si>
  <si>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</si>
  <si>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</si>
  <si>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</si>
  <si>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</si>
  <si>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</si>
  <si>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</si>
  <si>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</si>
  <si>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</si>
  <si>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</si>
  <si>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</si>
  <si>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</si>
  <si>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</si>
  <si>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</si>
  <si>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</si>
  <si>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</si>
  <si>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</si>
  <si>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</si>
  <si>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</si>
  <si>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</si>
  <si>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</si>
  <si>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</si>
  <si>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</si>
  <si>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</si>
  <si>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</si>
  <si>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</si>
  <si>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</si>
  <si>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</si>
  <si>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</si>
  <si>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</si>
  <si>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</si>
  <si>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</si>
  <si>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</si>
  <si>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</si>
  <si>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</si>
  <si>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</si>
  <si>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</si>
  <si>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</si>
  <si>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</si>
  <si>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</si>
  <si>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</si>
  <si>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</si>
  <si>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</si>
  <si>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</si>
  <si>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</si>
  <si>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</si>
  <si>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</si>
  <si>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</si>
  <si>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</si>
  <si>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</si>
  <si>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</si>
  <si>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</si>
  <si>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</si>
  <si>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</si>
  <si>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</si>
  <si>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</si>
  <si>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</si>
  <si>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</si>
  <si>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</si>
  <si>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</si>
  <si>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</si>
  <si>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</si>
  <si>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</si>
  <si>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</si>
  <si>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</si>
  <si>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</si>
  <si>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</si>
  <si>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</si>
  <si>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</si>
  <si>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</si>
  <si>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</si>
  <si>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</si>
  <si>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</si>
  <si>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</si>
  <si>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</si>
  <si>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</si>
  <si>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</si>
  <si>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</si>
  <si>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</si>
  <si>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</si>
  <si>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</si>
  <si>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</si>
  <si>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</si>
  <si>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</si>
  <si>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</si>
  <si>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</si>
  <si>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</si>
  <si>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</si>
  <si>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</si>
  <si>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</si>
  <si>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</si>
  <si>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</si>
  <si>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</si>
  <si>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</si>
  <si>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</si>
  <si>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</si>
  <si>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</si>
  <si>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</si>
  <si>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</si>
  <si>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</si>
  <si>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</si>
  <si>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</si>
  <si>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</si>
  <si>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</si>
  <si>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</si>
  <si>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</si>
  <si>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</si>
  <si>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</si>
  <si>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</si>
  <si>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</si>
  <si>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</si>
  <si>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</si>
  <si>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</si>
  <si>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</si>
  <si>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</si>
  <si>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</si>
  <si>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</si>
  <si>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</si>
  <si>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</si>
  <si>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</si>
  <si>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</si>
  <si>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</si>
  <si>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</si>
  <si>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</si>
  <si>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</si>
  <si>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</si>
  <si>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</si>
  <si>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</si>
  <si>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</si>
  <si>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</si>
  <si>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</si>
  <si>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</si>
  <si>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</si>
  <si>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</si>
  <si>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</si>
  <si>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</si>
  <si>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</si>
  <si>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</si>
  <si>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</si>
  <si>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</si>
  <si>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</si>
  <si>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</si>
  <si>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</si>
  <si>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</si>
  <si>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</si>
  <si>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</si>
  <si>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</si>
  <si>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</si>
  <si>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</si>
  <si>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</si>
  <si>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</si>
  <si>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</si>
  <si>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</si>
  <si>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</si>
  <si>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</si>
  <si>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</si>
  <si>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</si>
  <si>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</si>
  <si>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</si>
  <si>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</si>
  <si>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</si>
  <si>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</si>
  <si>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</si>
  <si>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</si>
  <si>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</si>
  <si>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</si>
  <si>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</si>
  <si>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</si>
  <si>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</si>
  <si>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</si>
  <si>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</si>
  <si>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</si>
  <si>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</si>
  <si>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</si>
  <si>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</si>
  <si>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</si>
  <si>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</si>
  <si>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</si>
  <si>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</si>
  <si>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</si>
  <si>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</si>
  <si>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</si>
  <si>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</si>
  <si>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</si>
  <si>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</si>
  <si>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</si>
  <si>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</si>
  <si>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</si>
  <si>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</si>
  <si>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</si>
  <si>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</si>
  <si>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</si>
  <si>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</si>
  <si>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</si>
  <si>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</si>
  <si>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</si>
  <si>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</si>
  <si>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</si>
  <si>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</si>
  <si>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</si>
  <si>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</si>
  <si>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</si>
  <si>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</si>
  <si>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</si>
  <si>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</si>
  <si>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</si>
  <si>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</si>
  <si>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</si>
  <si>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</si>
  <si>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</si>
  <si>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</si>
  <si>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</si>
  <si>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</si>
  <si>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</si>
  <si>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</si>
  <si>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</si>
  <si>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</si>
  <si>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</si>
  <si>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</si>
  <si>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</si>
  <si>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</si>
  <si>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</si>
  <si>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</si>
  <si>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</si>
  <si>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</si>
  <si>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</si>
  <si>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</si>
  <si>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</si>
  <si>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</si>
  <si>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</si>
  <si>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</si>
  <si>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</si>
  <si>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</si>
  <si>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</si>
  <si>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</si>
  <si>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</si>
  <si>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</si>
  <si>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</si>
  <si>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</si>
  <si>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</si>
  <si>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</si>
  <si>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</si>
  <si>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</si>
  <si>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</si>
  <si>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</si>
  <si>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</si>
  <si>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</si>
  <si>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</si>
  <si>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</si>
  <si>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</si>
  <si>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</si>
  <si>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</si>
  <si>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</si>
  <si>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</si>
  <si>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</si>
  <si>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</si>
  <si>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</si>
  <si>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</si>
  <si>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</si>
  <si>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</si>
  <si>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</si>
  <si>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</si>
  <si>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</si>
  <si>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</si>
  <si>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</si>
  <si>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</si>
  <si>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</si>
  <si>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</si>
  <si>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</si>
  <si>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</si>
  <si>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</si>
  <si>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</si>
  <si>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</si>
  <si>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</si>
  <si>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</si>
  <si>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</si>
  <si>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</si>
  <si>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</si>
  <si>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</si>
  <si>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</si>
  <si>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</si>
  <si>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</si>
  <si>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</si>
  <si>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</si>
  <si>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</si>
  <si>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</si>
  <si>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</si>
  <si>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</si>
  <si>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</si>
  <si>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</si>
  <si>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</si>
  <si>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</si>
  <si>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</si>
  <si>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</si>
  <si>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</si>
  <si>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</si>
  <si>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</si>
  <si>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</si>
  <si>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</si>
  <si>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</si>
  <si>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</si>
  <si>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</si>
  <si>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</si>
  <si>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</si>
  <si>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</si>
  <si>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</si>
  <si>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</si>
  <si>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</si>
  <si>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</si>
  <si>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</si>
  <si>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</si>
  <si>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</si>
  <si>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</si>
  <si>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</si>
  <si>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</si>
  <si>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</si>
  <si>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</si>
  <si>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</si>
  <si>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</si>
  <si>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</si>
  <si>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</si>
  <si>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</si>
  <si>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</si>
  <si>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</si>
  <si>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</si>
  <si>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</si>
  <si>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</si>
  <si>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</si>
  <si>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</si>
  <si>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</si>
  <si>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</si>
  <si>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</si>
  <si>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</si>
  <si>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</si>
  <si>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</si>
  <si>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</si>
  <si>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</si>
  <si>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</si>
  <si>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</si>
  <si>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</si>
  <si>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</si>
  <si>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</si>
  <si>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</si>
  <si>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</si>
  <si>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</si>
  <si>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</si>
  <si>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</si>
  <si>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</si>
  <si>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</si>
  <si>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</si>
  <si>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</si>
  <si>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</si>
  <si>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</si>
  <si>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</si>
  <si>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</si>
  <si>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</si>
  <si>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</si>
  <si>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</si>
  <si>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</si>
  <si>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</si>
  <si>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</si>
  <si>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</si>
  <si>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</si>
  <si>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</si>
  <si>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</si>
  <si>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</si>
  <si>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</si>
  <si>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</si>
  <si>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</si>
  <si>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</si>
  <si>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</si>
  <si>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</si>
  <si>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</si>
  <si>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</si>
  <si>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</si>
  <si>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</si>
  <si>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</si>
  <si>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</si>
  <si>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</si>
  <si>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</si>
  <si>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</si>
  <si>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</si>
  <si>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</si>
  <si>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</si>
  <si>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</si>
  <si>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</si>
  <si>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</si>
  <si>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</si>
  <si>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</si>
  <si>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</si>
  <si>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</si>
  <si>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</si>
  <si>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</si>
  <si>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</si>
  <si>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</si>
  <si>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</si>
  <si>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</si>
  <si>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</si>
  <si>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</si>
  <si>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</si>
  <si>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</si>
  <si>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</si>
  <si>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</si>
  <si>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</si>
  <si>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</si>
  <si>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</si>
  <si>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</si>
  <si>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</si>
  <si>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</si>
  <si>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</si>
  <si>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</si>
  <si>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</si>
  <si>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</si>
  <si>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</si>
  <si>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</si>
  <si>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</si>
  <si>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</si>
  <si>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</si>
  <si>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</si>
  <si>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</si>
  <si>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</si>
  <si>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</si>
  <si>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</si>
  <si>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</si>
  <si>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</si>
  <si>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</si>
  <si>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</si>
  <si>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</si>
  <si>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</si>
  <si>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</si>
  <si>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</si>
  <si>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</si>
  <si>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</si>
  <si>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</si>
  <si>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</si>
  <si>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</si>
  <si>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</si>
  <si>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</si>
  <si>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</si>
  <si>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</si>
  <si>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</si>
  <si>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</si>
  <si>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</si>
  <si>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</si>
  <si>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</si>
  <si>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</si>
  <si>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</si>
  <si>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</si>
  <si>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</si>
  <si>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</si>
  <si>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</si>
  <si>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</si>
  <si>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</si>
  <si>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</si>
  <si>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</si>
  <si>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</si>
  <si>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</si>
  <si>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</si>
  <si>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</si>
  <si>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</si>
  <si>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</si>
  <si>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</si>
  <si>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</si>
  <si>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</si>
  <si>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</si>
  <si>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</si>
  <si>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</si>
  <si>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</si>
  <si>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</si>
  <si>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</si>
  <si>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</si>
  <si>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</si>
  <si>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</si>
  <si>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</si>
  <si>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</si>
  <si>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</si>
  <si>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</si>
  <si>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</si>
  <si>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</si>
  <si>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</si>
  <si>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</si>
  <si>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</si>
  <si>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</si>
  <si>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</si>
  <si>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</si>
  <si>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</si>
  <si>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</si>
  <si>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</si>
  <si>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</si>
  <si>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</si>
  <si>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</si>
  <si>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</si>
  <si>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</si>
  <si>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</si>
  <si>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</si>
  <si>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</si>
  <si>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</si>
  <si>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</si>
  <si>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</si>
  <si>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</si>
  <si>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</si>
  <si>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</si>
  <si>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</si>
  <si>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</si>
  <si>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</si>
  <si>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</si>
  <si>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</si>
  <si>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</si>
  <si>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</si>
  <si>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</si>
  <si>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</si>
  <si>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</si>
  <si>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</si>
  <si>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</si>
  <si>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</si>
  <si>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</si>
  <si>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</si>
  <si>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</si>
  <si>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</si>
  <si>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</si>
  <si>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</si>
  <si>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</si>
  <si>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</si>
  <si>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</si>
  <si>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</si>
  <si>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</si>
  <si>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</si>
  <si>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</si>
  <si>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</si>
  <si>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</si>
  <si>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</si>
  <si>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</si>
  <si>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</si>
  <si>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</si>
  <si>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</si>
  <si>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</si>
  <si>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</si>
  <si>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</si>
  <si>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</si>
  <si>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</si>
  <si>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</si>
  <si>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</si>
  <si>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</si>
  <si>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</si>
  <si>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</si>
  <si>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</si>
  <si>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</si>
  <si>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</si>
  <si>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</si>
  <si>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</si>
  <si>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</si>
  <si>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</si>
  <si>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</si>
  <si>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</si>
  <si>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</si>
  <si>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</si>
  <si>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</si>
  <si>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</si>
  <si>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</si>
  <si>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</si>
  <si>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</si>
  <si>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</si>
  <si>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</si>
  <si>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</si>
  <si>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</si>
  <si>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</si>
  <si>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</si>
  <si>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</si>
  <si>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</si>
  <si>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</si>
  <si>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</si>
  <si>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</si>
  <si>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</si>
  <si>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</si>
  <si>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</si>
  <si>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</si>
  <si>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</si>
  <si>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</si>
  <si>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</si>
  <si>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</si>
  <si>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</si>
  <si>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</si>
  <si>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</si>
  <si>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</si>
  <si>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</si>
  <si>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</si>
  <si>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</si>
  <si>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</si>
  <si>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</si>
  <si>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</si>
  <si>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</si>
  <si>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</si>
  <si>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</si>
  <si>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</si>
  <si>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</si>
  <si>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</si>
  <si>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</si>
  <si>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</si>
  <si>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</si>
  <si>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</si>
  <si>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</si>
  <si>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</si>
  <si>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</si>
  <si>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</si>
  <si>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</si>
  <si>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</si>
  <si>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</si>
  <si>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</si>
  <si>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</si>
  <si>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</si>
  <si>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</si>
  <si>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</si>
  <si>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</si>
  <si>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</si>
  <si>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</si>
  <si>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</si>
  <si>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</si>
  <si>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</si>
  <si>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</si>
  <si>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</si>
  <si>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</si>
  <si>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</si>
  <si>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</si>
  <si>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</si>
  <si>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</si>
  <si>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</si>
  <si>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</si>
  <si>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</si>
  <si>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</si>
  <si>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</si>
  <si>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</si>
  <si>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</si>
  <si>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</si>
  <si>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</si>
  <si>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</si>
  <si>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</si>
  <si>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</si>
  <si>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</si>
  <si>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</si>
  <si>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</si>
  <si>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</si>
  <si>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</si>
  <si>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</si>
  <si>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</si>
  <si>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</si>
  <si>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</si>
  <si>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</si>
  <si>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</si>
  <si>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</si>
  <si>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</si>
  <si>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</si>
  <si>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</si>
  <si>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</si>
  <si>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</si>
  <si>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</si>
  <si>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</si>
  <si>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</si>
  <si>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</si>
  <si>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</si>
  <si>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</si>
  <si>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</si>
  <si>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</si>
  <si>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</si>
  <si>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</si>
  <si>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</si>
  <si>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</si>
  <si>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</si>
  <si>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</si>
  <si>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</si>
  <si>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</si>
  <si>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</si>
  <si>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</si>
  <si>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</si>
  <si>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</si>
  <si>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</si>
  <si>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</si>
  <si>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</si>
  <si>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</si>
  <si>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</si>
  <si>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</si>
  <si>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</si>
  <si>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</si>
  <si>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</si>
  <si>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</si>
  <si>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</si>
  <si>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</si>
  <si>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</si>
  <si>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</si>
  <si>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</si>
  <si>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</si>
  <si>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</si>
  <si>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</si>
  <si>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</si>
  <si>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</si>
  <si>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</si>
  <si>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</si>
  <si>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</si>
  <si>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</si>
  <si>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</si>
  <si>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</si>
  <si>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</si>
  <si>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</si>
  <si>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</si>
  <si>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</si>
  <si>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</si>
  <si>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</si>
  <si>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</si>
  <si>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</si>
  <si>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</si>
  <si>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</si>
  <si>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</si>
  <si>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</si>
  <si>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</si>
  <si>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</si>
  <si>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</si>
  <si>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</si>
  <si>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</si>
  <si>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</si>
  <si>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</si>
  <si>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</si>
  <si>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</si>
  <si>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</si>
  <si>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</si>
  <si>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</si>
  <si>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</si>
  <si>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</si>
  <si>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</si>
  <si>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</si>
  <si>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</si>
  <si>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</si>
  <si>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</si>
  <si>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</si>
  <si>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</si>
  <si>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</si>
  <si>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</si>
  <si>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</si>
  <si>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</si>
  <si>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</si>
  <si>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</si>
  <si>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</si>
  <si>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</si>
  <si>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</si>
  <si>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</si>
  <si>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</si>
  <si>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</si>
  <si>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</si>
  <si>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</si>
  <si>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</si>
  <si>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</si>
  <si>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</si>
  <si>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</si>
  <si>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</si>
  <si>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</si>
  <si>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</si>
  <si>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</si>
  <si>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</si>
  <si>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</si>
  <si>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</si>
  <si>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</si>
  <si>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</si>
  <si>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</si>
  <si>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</si>
  <si>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</si>
  <si>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</si>
  <si>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</si>
  <si>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</si>
  <si>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</si>
  <si>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</si>
  <si>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</si>
  <si>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</si>
  <si>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</si>
  <si>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</si>
  <si>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</si>
  <si>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</si>
  <si>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</si>
  <si>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</si>
  <si>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</si>
  <si>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</si>
  <si>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</si>
  <si>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</si>
  <si>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</si>
  <si>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</si>
  <si>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</si>
  <si>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</si>
  <si>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</si>
  <si>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</si>
  <si>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</si>
  <si>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</si>
  <si>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</si>
  <si>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</si>
  <si>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</si>
  <si>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</si>
  <si>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</si>
  <si>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</si>
  <si>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</si>
  <si>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</si>
  <si>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</si>
  <si>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</si>
  <si>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</si>
  <si>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</si>
  <si>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</si>
  <si>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</si>
  <si>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</si>
  <si>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</si>
  <si>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</si>
  <si>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</si>
  <si>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</si>
  <si>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</si>
  <si>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</si>
  <si>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</si>
  <si>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</si>
  <si>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</si>
  <si>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</si>
  <si>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</si>
  <si>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</si>
  <si>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</si>
  <si>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</si>
  <si>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</si>
  <si>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</si>
  <si>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</si>
  <si>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</si>
  <si>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</si>
  <si>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</si>
  <si>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</si>
  <si>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</si>
  <si>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</si>
  <si>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</si>
  <si>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</si>
  <si>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</si>
  <si>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</si>
  <si>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</si>
  <si>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</si>
  <si>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</si>
  <si>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</si>
  <si>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</si>
  <si>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</si>
  <si>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</si>
  <si>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</si>
  <si>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</si>
  <si>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</si>
  <si>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</si>
  <si>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</si>
  <si>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</si>
  <si>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</si>
  <si>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</si>
  <si>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</si>
  <si>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</si>
  <si>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</si>
  <si>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</si>
  <si>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</si>
  <si>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</si>
  <si>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</si>
  <si>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</si>
  <si>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</si>
  <si>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</si>
  <si>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</si>
  <si>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</si>
  <si>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</si>
  <si>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</si>
  <si>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</si>
  <si>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</si>
  <si>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</si>
  <si>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</si>
  <si>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</si>
  <si>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</si>
  <si>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</si>
  <si>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</si>
  <si>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</si>
  <si>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</si>
  <si>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</si>
  <si>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</si>
  <si>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</si>
  <si>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</si>
  <si>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</si>
  <si>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</si>
  <si>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</si>
  <si>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</si>
  <si>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</si>
  <si>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</si>
  <si>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</si>
  <si>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</si>
  <si>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</si>
  <si>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</si>
  <si>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</si>
  <si>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</si>
  <si>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</si>
  <si>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</si>
  <si>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</si>
  <si>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</si>
  <si>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</si>
  <si>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</si>
  <si>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</si>
  <si>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</si>
  <si>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</si>
  <si>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</si>
  <si>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</si>
  <si>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</si>
  <si>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</si>
  <si>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</si>
  <si>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</si>
  <si>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</si>
  <si>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</si>
  <si>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</si>
  <si>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</si>
  <si>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</si>
  <si>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</si>
  <si>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</si>
  <si>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</si>
  <si>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</si>
  <si>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</si>
  <si>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</si>
  <si>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</si>
  <si>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</si>
  <si>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</si>
  <si>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</si>
  <si>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</si>
  <si>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</si>
  <si>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</si>
  <si>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</si>
  <si>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</si>
  <si>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</si>
  <si>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</si>
  <si>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</si>
  <si>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</si>
  <si>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</si>
  <si>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</si>
  <si>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</si>
  <si>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</si>
  <si>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</si>
  <si>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</si>
  <si>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</si>
  <si>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</si>
  <si>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</si>
  <si>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</si>
  <si>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</si>
  <si>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</si>
  <si>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</si>
  <si>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</si>
  <si>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</si>
  <si>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</si>
  <si>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</si>
  <si>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</si>
  <si>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</si>
  <si>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</si>
  <si>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</si>
  <si>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</si>
  <si>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</si>
  <si>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</si>
  <si>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</si>
  <si>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</si>
  <si>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</si>
  <si>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</si>
  <si>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</si>
  <si>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</si>
  <si>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</si>
  <si>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</si>
  <si>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</si>
  <si>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</si>
  <si>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</si>
  <si>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</si>
  <si>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</si>
  <si>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</si>
  <si>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</si>
  <si>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</si>
  <si>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</si>
  <si>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</si>
  <si>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</si>
  <si>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</si>
  <si>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</si>
  <si>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</si>
  <si>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</si>
  <si>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</si>
  <si>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</si>
  <si>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</si>
  <si>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</si>
  <si>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</si>
  <si>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</si>
  <si>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</si>
  <si>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</si>
  <si>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</si>
  <si>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</si>
  <si>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</si>
  <si>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</si>
  <si>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</si>
  <si>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</si>
  <si>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</si>
  <si>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</si>
  <si>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</si>
  <si>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</si>
  <si>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</si>
  <si>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</si>
  <si>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</si>
  <si>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</si>
  <si>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</si>
  <si>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</si>
  <si>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</si>
  <si>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</si>
  <si>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</si>
  <si>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</si>
  <si>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</si>
  <si>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</si>
  <si>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</si>
  <si>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</si>
  <si>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</si>
  <si>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</si>
  <si>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</si>
  <si>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</si>
  <si>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</si>
  <si>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</si>
  <si>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</si>
  <si>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</si>
  <si>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</si>
  <si>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</si>
  <si>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</si>
  <si>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</si>
  <si>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</si>
  <si>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</si>
  <si>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</si>
  <si>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</si>
  <si>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</si>
  <si>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</si>
  <si>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</si>
  <si>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</si>
  <si>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</si>
  <si>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</si>
  <si>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</si>
  <si>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</si>
  <si>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</si>
  <si>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</si>
  <si>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</si>
  <si>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</si>
  <si>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</si>
  <si>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</si>
  <si>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</si>
  <si>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</si>
  <si>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</si>
  <si>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</si>
  <si>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</si>
  <si>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</si>
  <si>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</si>
  <si>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</si>
  <si>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</si>
  <si>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</si>
  <si>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</si>
  <si>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</si>
  <si>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</si>
  <si>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</si>
  <si>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</si>
  <si>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</si>
  <si>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</si>
  <si>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</si>
  <si>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</si>
  <si>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</si>
  <si>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</si>
  <si>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</si>
  <si>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</si>
  <si>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</si>
  <si>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</si>
  <si>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</si>
  <si>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</si>
  <si>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</si>
  <si>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</si>
  <si>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</si>
  <si>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</si>
  <si>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</si>
  <si>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</si>
  <si>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</si>
  <si>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</si>
  <si>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</si>
  <si>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</si>
  <si>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</si>
  <si>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</si>
  <si>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</si>
  <si>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</si>
  <si>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</si>
  <si>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</si>
  <si>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</si>
  <si>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</si>
  <si>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</si>
  <si>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</si>
  <si>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</si>
  <si>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</si>
  <si>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</si>
  <si>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</si>
  <si>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</si>
  <si>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</si>
  <si>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</si>
  <si>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</si>
  <si>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</si>
  <si>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</si>
  <si>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</si>
  <si>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</si>
  <si>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</si>
  <si>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</si>
  <si>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</si>
  <si>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</si>
  <si>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</si>
  <si>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</si>
  <si>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</si>
  <si>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</si>
  <si>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</si>
  <si>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</si>
  <si>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</si>
  <si>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</si>
  <si>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</si>
  <si>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</si>
  <si>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</si>
  <si>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</si>
  <si>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</si>
  <si>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</si>
  <si>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</si>
  <si>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</si>
  <si>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</si>
  <si>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</si>
  <si>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</si>
  <si>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</si>
  <si>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</si>
  <si>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</si>
  <si>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</si>
  <si>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</si>
  <si>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</si>
  <si>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</si>
  <si>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</si>
  <si>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</si>
  <si>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</si>
  <si>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</si>
  <si>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</si>
  <si>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</si>
  <si>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</si>
  <si>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</si>
  <si>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</si>
  <si>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</si>
  <si>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</si>
  <si>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</si>
  <si>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</si>
  <si>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</si>
  <si>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</si>
  <si>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</si>
  <si>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</si>
  <si>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</si>
  <si>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</si>
  <si>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</si>
  <si>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</si>
  <si>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</si>
  <si>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</si>
  <si>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</si>
  <si>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</si>
  <si>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</si>
  <si>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</si>
  <si>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</si>
  <si>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</si>
  <si>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</si>
  <si>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</si>
  <si>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</si>
  <si>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</si>
  <si>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</si>
  <si>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</si>
  <si>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</si>
  <si>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</si>
  <si>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</si>
  <si>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</si>
  <si>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</si>
  <si>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</si>
  <si>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</si>
  <si>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</si>
  <si>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</si>
  <si>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</si>
  <si>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</si>
  <si>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</si>
  <si>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</si>
  <si>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</si>
  <si>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</si>
  <si>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</si>
  <si>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</si>
  <si>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</si>
  <si>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</si>
  <si>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</si>
  <si>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</si>
  <si>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</si>
  <si>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</si>
  <si>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</si>
  <si>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</si>
  <si>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</si>
  <si>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</si>
  <si>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</si>
  <si>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</si>
  <si>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</si>
  <si>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</si>
  <si>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</si>
  <si>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</si>
  <si>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</si>
  <si>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</si>
  <si>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</si>
  <si>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</si>
  <si>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</si>
  <si>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</si>
  <si>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</si>
  <si>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</si>
  <si>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</si>
  <si>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</si>
  <si>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</si>
  <si>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</si>
  <si>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</si>
  <si>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</si>
  <si>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</si>
  <si>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</si>
  <si>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</si>
  <si>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</si>
  <si>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</si>
  <si>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</si>
  <si>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</si>
  <si>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</si>
  <si>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</si>
  <si>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</si>
  <si>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</si>
  <si>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</si>
  <si>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</si>
  <si>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</si>
  <si>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</si>
  <si>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</si>
  <si>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</si>
  <si>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</si>
  <si>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</si>
  <si>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</si>
  <si>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</si>
  <si>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</si>
  <si>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</si>
  <si>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</si>
  <si>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</si>
  <si>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</si>
  <si>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</si>
  <si>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</si>
  <si>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</si>
  <si>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</si>
  <si>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</si>
  <si>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</si>
  <si>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</si>
  <si>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</si>
  <si>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</si>
  <si>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</si>
  <si>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</si>
  <si>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</si>
  <si>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</si>
  <si>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</si>
  <si>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</si>
  <si>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</si>
  <si>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</si>
  <si>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</si>
  <si>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</si>
  <si>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</si>
  <si>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</si>
  <si>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</si>
  <si>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</si>
  <si>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</si>
  <si>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</si>
  <si>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</si>
  <si>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</si>
  <si>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</si>
  <si>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</si>
  <si>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</si>
  <si>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</si>
  <si>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</si>
  <si>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</si>
  <si>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</si>
  <si>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</si>
  <si>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</si>
  <si>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</si>
  <si>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</si>
  <si>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</si>
  <si>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</si>
  <si>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</si>
  <si>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</si>
  <si>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</si>
  <si>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</si>
  <si>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</si>
  <si>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</si>
  <si>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</si>
  <si>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</si>
  <si>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</si>
  <si>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</si>
  <si>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</si>
  <si>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</si>
  <si>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</si>
  <si>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</si>
  <si>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</si>
  <si>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</si>
  <si>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</si>
  <si>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</si>
  <si>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</si>
  <si>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</si>
  <si>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</si>
  <si>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</si>
  <si>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</si>
  <si>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</si>
  <si>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</si>
  <si>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</si>
  <si>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</si>
  <si>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</si>
  <si>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</si>
  <si>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</si>
  <si>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</si>
  <si>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</si>
  <si>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</si>
  <si>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</si>
  <si>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</si>
  <si>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</si>
  <si>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</si>
  <si>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</si>
  <si>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</si>
  <si>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</si>
  <si>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</si>
  <si>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</si>
  <si>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</si>
  <si>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</si>
  <si>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</si>
  <si>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</si>
  <si>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</si>
  <si>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</si>
  <si>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</si>
  <si>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</si>
  <si>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</si>
  <si>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</si>
  <si>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</si>
  <si>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</si>
  <si>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</si>
  <si>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</si>
  <si>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</si>
  <si>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</si>
  <si>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</si>
  <si>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</si>
  <si>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</si>
  <si>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</si>
  <si>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</si>
  <si>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</si>
  <si>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</si>
  <si>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</si>
  <si>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</si>
  <si>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</si>
  <si>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</si>
  <si>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</si>
  <si>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</si>
  <si>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</si>
  <si>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</si>
  <si>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</si>
  <si>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</si>
  <si>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</si>
  <si>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</si>
  <si>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</si>
  <si>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</si>
  <si>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</si>
  <si>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</si>
  <si>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</si>
  <si>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</si>
  <si>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</si>
  <si>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</si>
  <si>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</si>
  <si>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</si>
  <si>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</si>
  <si>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</si>
  <si>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</si>
  <si>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</si>
  <si>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</si>
  <si>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</si>
  <si>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</si>
  <si>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</si>
  <si>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</si>
  <si>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</si>
  <si>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</si>
  <si>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</si>
  <si>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</si>
  <si>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</si>
  <si>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</si>
  <si>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</si>
  <si>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</si>
  <si>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</si>
  <si>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</si>
  <si>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</si>
  <si>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</si>
  <si>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</si>
  <si>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</si>
  <si>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</si>
  <si>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</si>
  <si>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</si>
  <si>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</si>
  <si>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</si>
  <si>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</si>
  <si>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</si>
  <si>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</si>
  <si>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</si>
  <si>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</si>
  <si>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</si>
  <si>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</si>
  <si>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</si>
  <si>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</si>
  <si>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</si>
  <si>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</si>
  <si>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</si>
  <si>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</si>
  <si>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</si>
  <si>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</si>
  <si>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</si>
  <si>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</si>
  <si>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</si>
  <si>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</si>
  <si>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</si>
  <si>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</si>
  <si>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</si>
  <si>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</si>
  <si>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</si>
  <si>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</si>
  <si>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</si>
  <si>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</si>
  <si>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</si>
  <si>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</si>
  <si>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</si>
  <si>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</si>
  <si>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</si>
  <si>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</si>
  <si>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</si>
  <si>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</si>
  <si>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</si>
  <si>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</si>
  <si>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</si>
  <si>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</si>
  <si>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</si>
  <si>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</si>
  <si>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</si>
  <si>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</si>
  <si>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</si>
  <si>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</si>
  <si>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</si>
  <si>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</si>
  <si>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</si>
  <si>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</si>
  <si>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</si>
  <si>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</si>
  <si>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</si>
  <si>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</si>
  <si>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</si>
  <si>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</si>
  <si>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</si>
  <si>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</si>
  <si>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</si>
  <si>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</si>
  <si>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</si>
  <si>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</si>
  <si>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</si>
  <si>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</si>
  <si>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</si>
  <si>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</si>
  <si>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</si>
  <si>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</si>
  <si>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</si>
  <si>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</si>
  <si>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</si>
  <si>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</si>
  <si>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</si>
  <si>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</si>
  <si>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</si>
  <si>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</si>
  <si>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</si>
  <si>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</si>
  <si>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</si>
  <si>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</si>
  <si>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</si>
  <si>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</si>
  <si>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</si>
  <si>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</si>
  <si>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</si>
  <si>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</si>
  <si>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</si>
  <si>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</si>
  <si>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</si>
  <si>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</si>
  <si>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</si>
  <si>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</si>
  <si>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</si>
  <si>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</si>
  <si>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</si>
  <si>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</si>
  <si>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</si>
  <si>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</si>
  <si>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</si>
  <si>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</si>
  <si>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</si>
  <si>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</si>
  <si>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</si>
  <si>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</si>
  <si>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</si>
  <si>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</si>
  <si>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</si>
  <si>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</si>
  <si>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</si>
  <si>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</si>
  <si>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</si>
  <si>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</si>
  <si>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</si>
  <si>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</si>
  <si>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</si>
  <si>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</si>
  <si>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</si>
  <si>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</si>
  <si>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</si>
  <si>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</si>
  <si>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</si>
  <si>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</si>
  <si>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</si>
  <si>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</si>
  <si>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</si>
  <si>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</si>
  <si>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</si>
  <si>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</si>
  <si>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</si>
  <si>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</si>
  <si>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</si>
  <si>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</si>
  <si>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</si>
  <si>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</si>
  <si>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</si>
  <si>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</si>
  <si>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</si>
  <si>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</si>
  <si>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</si>
  <si>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</si>
  <si>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</si>
  <si>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</si>
  <si>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</si>
  <si>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</si>
  <si>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</si>
  <si>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</si>
  <si>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</si>
  <si>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</si>
  <si>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</si>
  <si>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</si>
  <si>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</si>
  <si>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</si>
  <si>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</si>
  <si>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</si>
  <si>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</si>
  <si>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</si>
  <si>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</si>
  <si>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</si>
  <si>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</si>
  <si>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</si>
  <si>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</si>
  <si>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</si>
  <si>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</si>
  <si>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</si>
  <si>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</si>
  <si>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</si>
  <si>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</si>
  <si>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</si>
  <si>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</si>
  <si>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</si>
  <si>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</si>
  <si>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</si>
  <si>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</si>
  <si>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</si>
  <si>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</si>
  <si>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</si>
  <si>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</si>
  <si>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</si>
  <si>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</si>
  <si>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</si>
  <si>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</si>
  <si>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</si>
  <si>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</si>
  <si>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</si>
  <si>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</si>
  <si>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</si>
  <si>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</si>
  <si>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</si>
  <si>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</si>
  <si>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</si>
  <si>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</si>
  <si>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</si>
  <si>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</si>
  <si>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</si>
  <si>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</si>
  <si>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</si>
  <si>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</si>
  <si>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</si>
  <si>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</si>
  <si>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</si>
  <si>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</si>
  <si>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</si>
  <si>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</si>
  <si>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</si>
  <si>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</si>
  <si>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</si>
  <si>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</si>
  <si>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</si>
  <si>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</si>
  <si>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</si>
  <si>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</si>
  <si>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</si>
  <si>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</si>
  <si>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</si>
  <si>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</si>
  <si>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</si>
  <si>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</si>
  <si>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</si>
  <si>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</si>
  <si>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</si>
  <si>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</si>
  <si>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</si>
  <si>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</si>
  <si>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</si>
  <si>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</si>
  <si>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</si>
  <si>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</si>
  <si>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</si>
  <si>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</si>
  <si>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</si>
  <si>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</si>
  <si>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</si>
  <si>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</si>
  <si>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</si>
  <si>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</si>
  <si>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</si>
  <si>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</si>
  <si>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</si>
  <si>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</si>
  <si>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</si>
  <si>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</si>
  <si>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</si>
  <si>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</si>
  <si>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</si>
  <si>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</si>
  <si>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</si>
  <si>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</si>
  <si>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</si>
  <si>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</si>
  <si>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</si>
  <si>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</si>
  <si>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</si>
  <si>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</si>
  <si>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</si>
  <si>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</si>
  <si>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</si>
  <si>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</si>
  <si>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</si>
  <si>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</si>
  <si>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</si>
  <si>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</si>
  <si>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</si>
  <si>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</si>
  <si>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</si>
  <si>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</si>
  <si>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</si>
  <si>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</si>
  <si>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</si>
  <si>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</si>
  <si>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</si>
  <si>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</si>
  <si>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</si>
  <si>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</si>
  <si>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</si>
  <si>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</si>
  <si>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</si>
  <si>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</si>
  <si>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</si>
  <si>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</si>
  <si>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</si>
  <si>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</si>
  <si>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</si>
  <si>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</si>
  <si>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</si>
  <si>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</si>
  <si>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</si>
  <si>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</si>
  <si>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</si>
  <si>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</si>
  <si>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</si>
  <si>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</si>
  <si>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</si>
  <si>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</si>
  <si>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</si>
  <si>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</si>
  <si>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</si>
  <si>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</si>
  <si>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</si>
  <si>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</si>
  <si>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</si>
  <si>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</si>
  <si>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</si>
  <si>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</si>
  <si>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</si>
  <si>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</si>
  <si>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</si>
  <si>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</si>
  <si>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</si>
  <si>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</si>
  <si>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</si>
  <si>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</si>
  <si>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</si>
  <si>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</si>
  <si>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</si>
  <si>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</si>
  <si>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</si>
  <si>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</si>
  <si>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</si>
  <si>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</si>
  <si>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</si>
  <si>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</si>
  <si>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</si>
  <si>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</si>
  <si>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</si>
  <si>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</si>
  <si>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</si>
  <si>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</si>
  <si>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</si>
  <si>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</si>
  <si>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</si>
  <si>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</si>
  <si>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</si>
  <si>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</si>
  <si>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</si>
  <si>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</si>
  <si>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</si>
  <si>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</si>
  <si>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</si>
  <si>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</si>
  <si>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</si>
  <si>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</si>
  <si>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</si>
  <si>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</si>
  <si>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</si>
  <si>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</si>
  <si>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</si>
  <si>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</si>
  <si>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</si>
  <si>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</si>
  <si>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</si>
  <si>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</si>
  <si>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</si>
  <si>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</si>
  <si>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</si>
  <si>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</si>
  <si>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</si>
  <si>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</si>
  <si>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</si>
  <si>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</si>
  <si>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</si>
  <si>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</si>
  <si>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</si>
  <si>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</si>
  <si>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</si>
  <si>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</si>
  <si>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</si>
  <si>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</si>
  <si>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</si>
  <si>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</si>
  <si>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</si>
  <si>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</si>
  <si>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</si>
  <si>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</si>
  <si>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</si>
  <si>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</si>
  <si>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</si>
  <si>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</si>
  <si>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</si>
  <si>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</si>
  <si>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</si>
  <si>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</si>
  <si>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</si>
  <si>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</si>
  <si>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</si>
  <si>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</si>
  <si>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</si>
  <si>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</si>
  <si>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</si>
  <si>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</si>
  <si>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</si>
  <si>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</si>
  <si>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</si>
  <si>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</si>
  <si>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</si>
  <si>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</si>
  <si>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</si>
  <si>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</si>
  <si>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</si>
  <si>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</si>
  <si>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</si>
  <si>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</si>
  <si>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</si>
  <si>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</si>
  <si>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</si>
  <si>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</si>
  <si>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</si>
  <si>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</si>
  <si>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</si>
  <si>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</si>
  <si>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</si>
  <si>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</si>
  <si>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</si>
  <si>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</si>
  <si>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</si>
  <si>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</si>
  <si>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</si>
  <si>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</si>
  <si>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</si>
  <si>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</si>
  <si>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</si>
  <si>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</si>
  <si>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</si>
  <si>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</si>
  <si>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</si>
  <si>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</si>
  <si>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</si>
  <si>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</si>
  <si>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</si>
  <si>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</si>
  <si>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</si>
  <si>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</si>
  <si>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</si>
  <si>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</si>
  <si>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</si>
  <si>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</si>
  <si>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</si>
  <si>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</si>
  <si>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</si>
  <si>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</si>
  <si>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</si>
  <si>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</si>
  <si>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</si>
  <si>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</si>
  <si>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</si>
  <si>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</si>
  <si>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</si>
  <si>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</si>
  <si>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</si>
  <si>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</si>
  <si>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</si>
  <si>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</si>
  <si>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</si>
  <si>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</si>
  <si>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</si>
  <si>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</si>
  <si>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</si>
  <si>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</si>
  <si>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</si>
  <si>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</si>
  <si>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</si>
  <si>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</si>
  <si>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</si>
  <si>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</si>
  <si>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</si>
  <si>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</si>
  <si>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</si>
  <si>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</si>
  <si>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</si>
  <si>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</si>
  <si>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</si>
  <si>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</si>
  <si>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</si>
  <si>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</si>
  <si>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</si>
  <si>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</si>
  <si>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</si>
  <si>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</si>
  <si>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</si>
  <si>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</si>
  <si>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</si>
  <si>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</si>
  <si>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</si>
  <si>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</si>
  <si>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</si>
  <si>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</si>
  <si>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</si>
  <si>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</si>
  <si>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</si>
  <si>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</si>
  <si>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</si>
  <si>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</si>
  <si>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</si>
  <si>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</si>
  <si>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</si>
  <si>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</si>
  <si>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</si>
  <si>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</si>
  <si>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</si>
  <si>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</si>
  <si>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</si>
  <si>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</si>
  <si>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</si>
  <si>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</si>
  <si>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</si>
  <si>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</si>
  <si>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</si>
  <si>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</si>
  <si>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</si>
  <si>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</si>
  <si>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</si>
  <si>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</si>
  <si>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</si>
  <si>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</si>
  <si>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</si>
  <si>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</si>
  <si>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</si>
  <si>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</si>
  <si>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</si>
  <si>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</si>
  <si>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</si>
  <si>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</si>
  <si>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</si>
  <si>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</si>
  <si>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</si>
  <si>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</si>
  <si>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</si>
  <si>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</si>
  <si>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</si>
  <si>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</si>
  <si>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</si>
  <si>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</si>
  <si>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</si>
  <si>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</si>
  <si>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</si>
  <si>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</si>
  <si>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</si>
  <si>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</si>
  <si>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</si>
  <si>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</si>
  <si>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</si>
  <si>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</si>
  <si>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</si>
  <si>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</si>
  <si>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</si>
  <si>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</si>
  <si>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</si>
  <si>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</si>
  <si>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</si>
  <si>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</si>
  <si>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</si>
  <si>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</si>
  <si>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</si>
  <si>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</si>
  <si>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</si>
  <si>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</si>
  <si>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</si>
  <si>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</si>
  <si>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</si>
  <si>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</si>
  <si>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</si>
  <si>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</si>
  <si>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</si>
  <si>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</si>
  <si>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</si>
  <si>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</si>
  <si>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</si>
  <si>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</si>
  <si>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</si>
  <si>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</si>
  <si>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</si>
  <si>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</si>
  <si>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</si>
  <si>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</si>
  <si>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</si>
  <si>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</si>
  <si>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</si>
  <si>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</si>
  <si>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</si>
  <si>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</si>
  <si>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</si>
  <si>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</si>
  <si>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</si>
  <si>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</si>
  <si>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</si>
  <si>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</si>
  <si>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</si>
  <si>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</si>
  <si>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</si>
  <si>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</si>
  <si>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</si>
  <si>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</si>
  <si>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</si>
  <si>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</si>
  <si>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</si>
  <si>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</si>
  <si>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</si>
  <si>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</si>
  <si>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</si>
  <si>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</si>
  <si>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</si>
  <si>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</si>
  <si>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</si>
  <si>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</si>
  <si>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</si>
  <si>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</si>
  <si>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</si>
  <si>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</si>
  <si>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</si>
  <si>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</si>
  <si>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</si>
  <si>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</si>
  <si>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</si>
  <si>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</si>
  <si>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</si>
  <si>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</si>
  <si>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</si>
  <si>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</si>
  <si>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</si>
  <si>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</si>
  <si>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</si>
  <si>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</si>
  <si>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</si>
  <si>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</si>
  <si>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</si>
  <si>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</si>
  <si>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</si>
  <si>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</si>
  <si>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</si>
  <si>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</si>
  <si>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</si>
  <si>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</si>
  <si>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</si>
  <si>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</si>
  <si>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</si>
  <si>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</si>
  <si>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</si>
  <si>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</si>
  <si>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</si>
  <si>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</si>
  <si>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</si>
  <si>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</si>
  <si>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</si>
  <si>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</si>
  <si>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</si>
  <si>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</si>
  <si>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</si>
  <si>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</si>
  <si>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</si>
  <si>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</si>
  <si>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</si>
  <si>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</si>
  <si>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</si>
  <si>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</si>
  <si>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</si>
  <si>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</si>
  <si>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</si>
  <si>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</si>
  <si>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</si>
  <si>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</si>
  <si>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</si>
  <si>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</si>
  <si>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</si>
  <si>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</si>
  <si>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</si>
  <si>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</si>
  <si>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</si>
  <si>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</si>
  <si>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</si>
  <si>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</si>
  <si>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</si>
  <si>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</si>
  <si>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</si>
  <si>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</si>
  <si>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</si>
  <si>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</si>
  <si>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</si>
  <si>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</si>
  <si>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</si>
  <si>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</si>
  <si>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</si>
  <si>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</si>
  <si>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</si>
  <si>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</si>
  <si>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</si>
  <si>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</si>
  <si>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</si>
  <si>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</si>
  <si>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</si>
  <si>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</si>
  <si>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</si>
  <si>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</si>
  <si>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</si>
  <si>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</si>
  <si>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</si>
  <si>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</si>
  <si>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</si>
  <si>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</si>
  <si>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</si>
  <si>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</si>
  <si>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</si>
  <si>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</si>
  <si>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</si>
  <si>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</si>
  <si>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</si>
  <si>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</si>
  <si>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</si>
  <si>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</si>
  <si>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</si>
  <si>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</si>
  <si>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</si>
  <si>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</si>
  <si>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</si>
  <si>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</si>
  <si>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</si>
  <si>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</si>
  <si>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</si>
  <si>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</si>
  <si>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</si>
  <si>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</si>
  <si>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</si>
  <si>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</si>
  <si>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</si>
  <si>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</si>
  <si>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</si>
  <si>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</si>
  <si>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</si>
  <si>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</si>
  <si>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</si>
  <si>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</si>
  <si>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</si>
  <si>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</si>
  <si>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</si>
  <si>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</si>
  <si>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</si>
  <si>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</si>
  <si>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</si>
  <si>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</si>
  <si>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</si>
  <si>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</si>
  <si>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</si>
  <si>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</si>
  <si>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</si>
  <si>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</si>
  <si>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</si>
  <si>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</si>
  <si>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</si>
  <si>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</si>
  <si>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</si>
  <si>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</si>
  <si>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</si>
  <si>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</si>
  <si>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</si>
  <si>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</si>
  <si>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</si>
  <si>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</si>
  <si>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</si>
  <si>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</si>
  <si>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</si>
  <si>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</si>
  <si>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</si>
  <si>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</si>
  <si>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</si>
  <si>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</si>
  <si>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</si>
  <si>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</si>
  <si>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</si>
  <si>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</si>
  <si>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</si>
  <si>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</si>
  <si>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</si>
  <si>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</si>
  <si>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</si>
  <si>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</si>
  <si>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</si>
  <si>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</si>
  <si>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</si>
  <si>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</si>
  <si>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</si>
  <si>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</si>
  <si>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</si>
  <si>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</si>
  <si>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</si>
  <si>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</si>
  <si>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</si>
  <si>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</si>
  <si>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</si>
  <si>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</si>
  <si>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</si>
  <si>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</si>
  <si>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</si>
  <si>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</si>
  <si>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</si>
  <si>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</si>
  <si>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</si>
  <si>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</si>
  <si>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</si>
  <si>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</si>
  <si>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</si>
  <si>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</si>
  <si>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</si>
  <si>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</si>
  <si>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</si>
  <si>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</si>
  <si>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</si>
  <si>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</si>
  <si>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</si>
  <si>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</si>
  <si>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</si>
  <si>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</si>
  <si>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</si>
  <si>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</si>
  <si>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</si>
  <si>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</si>
  <si>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</si>
  <si>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</si>
  <si>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</si>
  <si>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</si>
  <si>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</si>
  <si>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</si>
  <si>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</si>
  <si>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</si>
  <si>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</si>
  <si>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</si>
  <si>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</si>
  <si>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</si>
  <si>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</si>
  <si>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</si>
  <si>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</si>
  <si>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</si>
  <si>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</si>
  <si>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</si>
  <si>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</si>
  <si>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</si>
  <si>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</si>
  <si>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</si>
  <si>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</si>
  <si>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</si>
  <si>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</si>
  <si>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</si>
  <si>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</si>
  <si>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</si>
  <si>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</si>
  <si>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</si>
  <si>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</si>
  <si>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</si>
  <si>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</si>
  <si>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</si>
  <si>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</si>
  <si>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</si>
  <si>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</si>
  <si>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</si>
  <si>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</si>
  <si>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</si>
  <si>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</si>
  <si>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</si>
  <si>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</si>
  <si>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</si>
  <si>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</si>
  <si>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</si>
  <si>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</si>
  <si>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</si>
  <si>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</si>
  <si>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</si>
  <si>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</si>
  <si>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</si>
  <si>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</si>
  <si>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</si>
  <si>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</si>
  <si>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</si>
  <si>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</si>
  <si>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</si>
  <si>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</si>
  <si>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</si>
  <si>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</si>
  <si>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</si>
  <si>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</si>
  <si>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</si>
  <si>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</si>
  <si>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</si>
  <si>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</si>
  <si>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</si>
  <si>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</si>
  <si>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</si>
  <si>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</si>
  <si>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</si>
  <si>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</si>
  <si>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</si>
  <si>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</si>
  <si>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</si>
  <si>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</si>
  <si>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</si>
  <si>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</si>
  <si>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</si>
  <si>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</si>
  <si>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</si>
  <si>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</si>
  <si>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</si>
  <si>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</si>
  <si>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</si>
  <si>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</si>
  <si>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</si>
  <si>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</si>
  <si>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</si>
  <si>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</si>
  <si>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</si>
  <si>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</si>
  <si>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</si>
  <si>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</si>
  <si>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</si>
  <si>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</si>
  <si>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</si>
  <si>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</si>
  <si>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</si>
  <si>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</si>
  <si>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</si>
  <si>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</si>
  <si>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</si>
  <si>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</si>
  <si>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</si>
  <si>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</si>
  <si>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</si>
  <si>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</si>
  <si>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</si>
  <si>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</si>
  <si>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</si>
  <si>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</si>
  <si>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</si>
  <si>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</si>
  <si>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</si>
  <si>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</si>
  <si>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</si>
  <si>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</si>
  <si>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</si>
  <si>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</si>
  <si>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</si>
  <si>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</si>
  <si>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</si>
  <si>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</si>
  <si>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</si>
  <si>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</si>
  <si>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</si>
  <si>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</si>
  <si>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</si>
  <si>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</si>
  <si>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</si>
  <si>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</si>
  <si>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</si>
  <si>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</si>
  <si>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</si>
  <si>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</si>
  <si>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</si>
  <si>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</si>
  <si>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</si>
  <si>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</si>
  <si>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</si>
  <si>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</si>
  <si>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</si>
  <si>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</si>
  <si>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</si>
  <si>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</si>
  <si>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</si>
  <si>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</si>
  <si>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</si>
  <si>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</si>
  <si>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</si>
  <si>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</si>
  <si>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</si>
  <si>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</si>
  <si>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</si>
  <si>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</si>
  <si>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</si>
  <si>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</si>
  <si>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</si>
  <si>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</si>
  <si>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</si>
  <si>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</si>
  <si>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</si>
  <si>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</si>
  <si>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</si>
  <si>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</si>
  <si>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</si>
  <si>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</si>
  <si>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</si>
  <si>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</si>
  <si>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</si>
  <si>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</si>
  <si>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</si>
  <si>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</si>
  <si>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</si>
  <si>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</si>
  <si>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</si>
  <si>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</si>
  <si>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</si>
  <si>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</si>
  <si>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</si>
  <si>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</si>
  <si>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</si>
  <si>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</si>
  <si>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</si>
  <si>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</si>
  <si>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</si>
  <si>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</si>
  <si>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</si>
  <si>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</si>
  <si>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</si>
  <si>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</si>
  <si>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</si>
  <si>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</si>
  <si>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</si>
  <si>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</si>
  <si>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</si>
  <si>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</si>
  <si>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</si>
  <si>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</si>
  <si>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</si>
  <si>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</si>
  <si>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</si>
  <si>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</si>
  <si>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</si>
  <si>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</si>
  <si>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</si>
  <si>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</si>
  <si>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</si>
  <si>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</si>
  <si>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</si>
  <si>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</si>
  <si>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</si>
  <si>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</si>
  <si>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</si>
  <si>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</si>
  <si>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</si>
  <si>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</si>
  <si>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</si>
  <si>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</si>
  <si>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</si>
  <si>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</si>
  <si>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</si>
  <si>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</si>
  <si>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</si>
  <si>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</si>
  <si>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</si>
  <si>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</si>
  <si>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</si>
  <si>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</si>
  <si>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</si>
  <si>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</si>
  <si>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</si>
  <si>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</si>
  <si>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</si>
  <si>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</si>
  <si>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</si>
  <si>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</si>
  <si>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</si>
  <si>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</si>
  <si>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</si>
  <si>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</si>
  <si>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</si>
  <si>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</si>
  <si>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</si>
  <si>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</si>
  <si>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</si>
  <si>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</si>
  <si>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</si>
  <si>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</si>
  <si>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</si>
  <si>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</si>
  <si>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</si>
  <si>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</si>
  <si>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</si>
  <si>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</si>
  <si>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</si>
  <si>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</si>
  <si>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</si>
  <si>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</si>
  <si>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</si>
  <si>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</si>
  <si>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</si>
  <si>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</si>
  <si>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</si>
  <si>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</si>
  <si>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</si>
  <si>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</si>
  <si>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</si>
  <si>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</si>
  <si>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</si>
  <si>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</si>
  <si>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</si>
  <si>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</si>
  <si>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</si>
  <si>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</si>
  <si>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</si>
  <si>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</si>
  <si>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</si>
  <si>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</si>
  <si>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</si>
  <si>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</si>
  <si>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</si>
  <si>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</si>
  <si>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</si>
  <si>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</si>
  <si>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</si>
  <si>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</si>
  <si>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</si>
  <si>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</si>
  <si>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</si>
  <si>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</si>
  <si>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</si>
  <si>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</si>
  <si>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</si>
  <si>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</si>
  <si>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</si>
  <si>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</si>
  <si>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</si>
  <si>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</si>
  <si>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</si>
  <si>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</si>
  <si>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</si>
  <si>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</si>
  <si>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</si>
  <si>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</si>
  <si>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</si>
  <si>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</si>
  <si>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</si>
  <si>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</si>
  <si>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</si>
  <si>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</si>
  <si>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</si>
  <si>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</si>
  <si>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</si>
  <si>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</si>
  <si>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</si>
  <si>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</si>
  <si>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</si>
  <si>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</si>
  <si>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</si>
  <si>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</si>
  <si>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</si>
  <si>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</si>
  <si>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</si>
  <si>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</si>
  <si>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</si>
  <si>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</si>
  <si>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</si>
  <si>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</si>
  <si>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</si>
  <si>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</si>
  <si>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</si>
  <si>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</si>
  <si>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</si>
  <si>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</si>
  <si>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</si>
  <si>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</si>
  <si>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</si>
  <si>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</si>
  <si>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</si>
  <si>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</si>
  <si>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</si>
  <si>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</si>
  <si>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</si>
  <si>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</si>
  <si>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</si>
  <si>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</si>
  <si>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</si>
  <si>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</si>
  <si>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</si>
  <si>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</si>
  <si>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</si>
  <si>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</si>
  <si>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</si>
  <si>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</si>
  <si>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</si>
  <si>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</si>
  <si>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</si>
  <si>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</si>
  <si>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</si>
  <si>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</si>
  <si>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</si>
  <si>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</si>
  <si>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</si>
  <si>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</si>
  <si>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</si>
  <si>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</si>
  <si>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</si>
  <si>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</si>
  <si>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</si>
  <si>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</si>
  <si>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</si>
  <si>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</si>
  <si>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</si>
  <si>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</si>
  <si>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</si>
  <si>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</si>
  <si>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</si>
  <si>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</si>
  <si>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</si>
  <si>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</si>
  <si>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</si>
  <si>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</si>
  <si>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</si>
  <si>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</si>
  <si>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</si>
  <si>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</si>
  <si>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</si>
  <si>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</si>
  <si>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</si>
  <si>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</si>
  <si>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</si>
  <si>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</si>
  <si>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</si>
  <si>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</si>
  <si>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</si>
  <si>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</si>
  <si>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</si>
  <si>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</si>
  <si>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</si>
  <si>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</si>
  <si>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</si>
  <si>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</si>
  <si>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</si>
  <si>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</si>
  <si>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</si>
  <si>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</si>
  <si>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</si>
  <si>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</si>
  <si>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</si>
  <si>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</si>
  <si>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</si>
  <si>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</si>
  <si>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</si>
  <si>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</si>
  <si>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</si>
  <si>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</si>
  <si>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</si>
  <si>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</si>
  <si>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</si>
  <si>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</si>
  <si>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</si>
  <si>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</si>
  <si>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</si>
  <si>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</si>
  <si>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</si>
  <si>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</si>
  <si>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</si>
  <si>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</si>
  <si>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</si>
  <si>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</si>
  <si>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</si>
  <si>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</si>
  <si>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</si>
  <si>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</si>
  <si>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</si>
  <si>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</si>
  <si>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</si>
  <si>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</si>
  <si>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</si>
  <si>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</si>
  <si>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</si>
  <si>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</si>
  <si>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</si>
  <si>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</si>
  <si>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</si>
  <si>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</si>
  <si>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</si>
  <si>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</si>
  <si>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</si>
  <si>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</si>
  <si>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</si>
  <si>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</si>
  <si>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</si>
  <si>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</si>
  <si>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</si>
  <si>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</si>
  <si>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</si>
  <si>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</si>
  <si>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</si>
  <si>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</si>
  <si>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</si>
  <si>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</si>
  <si>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</si>
  <si>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</si>
  <si>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</si>
  <si>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</si>
  <si>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</si>
  <si>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</si>
  <si>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</si>
  <si>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</si>
  <si>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</si>
  <si>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</si>
  <si>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</si>
  <si>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</si>
  <si>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</si>
  <si>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</si>
  <si>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</si>
  <si>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</si>
  <si>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</si>
  <si>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</si>
  <si>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</si>
  <si>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</si>
  <si>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</si>
  <si>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</si>
  <si>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</si>
  <si>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</si>
  <si>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</si>
  <si>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</si>
  <si>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</si>
  <si>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</si>
  <si>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</si>
  <si>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</si>
  <si>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</si>
  <si>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</si>
  <si>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</si>
  <si>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</si>
  <si>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</si>
  <si>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</si>
  <si>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</si>
  <si>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</si>
  <si>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</si>
  <si>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</si>
  <si>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</si>
  <si>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</si>
  <si>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</si>
  <si>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</si>
  <si>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</si>
  <si>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</si>
  <si>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</si>
  <si>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</si>
  <si>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</si>
  <si>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</si>
  <si>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</si>
  <si>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</si>
  <si>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</si>
  <si>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</si>
  <si>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</si>
  <si>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</si>
  <si>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</si>
  <si>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</si>
  <si>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</si>
  <si>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</si>
  <si>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</si>
  <si>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</si>
  <si>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</si>
  <si>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</si>
  <si>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</si>
  <si>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</si>
  <si>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</si>
  <si>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</si>
  <si>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</si>
  <si>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</si>
  <si>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</si>
  <si>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</si>
  <si>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</si>
  <si>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</si>
  <si>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</si>
  <si>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</si>
  <si>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</si>
  <si>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</si>
  <si>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</si>
  <si>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</si>
  <si>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</si>
  <si>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</si>
  <si>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</si>
  <si>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</si>
  <si>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</si>
  <si>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</si>
  <si>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</si>
  <si>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</si>
  <si>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</si>
  <si>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</si>
  <si>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</si>
  <si>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</si>
  <si>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</si>
  <si>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</si>
  <si>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</si>
  <si>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</si>
  <si>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</si>
  <si>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</si>
  <si>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</si>
  <si>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</si>
  <si>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</si>
  <si>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</si>
  <si>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</si>
  <si>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</si>
  <si>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</si>
  <si>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</si>
  <si>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</si>
  <si>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</si>
  <si>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</si>
  <si>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</si>
  <si>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</si>
  <si>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</si>
  <si>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</si>
  <si>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</si>
  <si>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</si>
  <si>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</si>
  <si>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</si>
  <si>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</si>
  <si>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</si>
  <si>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</si>
  <si>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</si>
  <si>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</si>
  <si>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</si>
  <si>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</si>
  <si>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</si>
  <si>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</si>
  <si>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</si>
  <si>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</si>
  <si>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</si>
  <si>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</si>
  <si>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</si>
  <si>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</si>
  <si>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</si>
  <si>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</si>
  <si>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</si>
  <si>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</si>
  <si>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</si>
  <si>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</si>
  <si>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</si>
  <si>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</si>
  <si>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</si>
  <si>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</si>
  <si>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</si>
  <si>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</si>
  <si>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</si>
  <si>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</si>
  <si>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</si>
  <si>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</si>
  <si>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</si>
  <si>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</si>
  <si>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</si>
  <si>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</si>
  <si>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</si>
  <si>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</si>
  <si>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</si>
  <si>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</si>
  <si>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</si>
  <si>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</si>
  <si>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</si>
  <si>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</si>
  <si>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</si>
  <si>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</si>
  <si>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</si>
  <si>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</si>
  <si>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</si>
  <si>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</si>
  <si>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</si>
  <si>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</si>
  <si>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</si>
  <si>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</si>
  <si>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</si>
  <si>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</si>
  <si>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</si>
  <si>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</si>
  <si>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</si>
  <si>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</si>
  <si>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</si>
  <si>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</si>
  <si>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</si>
  <si>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</si>
  <si>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</si>
  <si>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</si>
  <si>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</si>
  <si>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</si>
  <si>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</si>
  <si>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</si>
  <si>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</si>
  <si>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</si>
  <si>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</si>
  <si>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</si>
  <si>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</si>
  <si>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</si>
  <si>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</si>
  <si>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</si>
  <si>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</si>
  <si>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</si>
  <si>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</si>
  <si>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</si>
  <si>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</si>
  <si>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</si>
  <si>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</si>
  <si>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</si>
  <si>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</si>
  <si>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</si>
  <si>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</si>
  <si>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</si>
  <si>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</si>
  <si>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</si>
  <si>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</si>
  <si>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</si>
  <si>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</si>
  <si>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</si>
  <si>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</si>
  <si>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</si>
  <si>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</si>
  <si>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</si>
  <si>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</si>
  <si>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</si>
  <si>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</si>
  <si>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</si>
  <si>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</si>
  <si>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</si>
  <si>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</si>
  <si>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</si>
  <si>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</si>
  <si>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</si>
  <si>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</si>
  <si>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</si>
  <si>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</si>
  <si>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</si>
  <si>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</si>
  <si>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</si>
  <si>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</si>
  <si>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</si>
  <si>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</si>
  <si>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</si>
  <si>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</si>
  <si>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</si>
  <si>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</si>
  <si>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</si>
  <si>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</si>
  <si>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</si>
  <si>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</si>
  <si>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</si>
  <si>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</si>
  <si>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</si>
  <si>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</si>
  <si>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</si>
  <si>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</si>
  <si>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</si>
  <si>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</si>
  <si>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</si>
  <si>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</si>
  <si>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</si>
  <si>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</si>
  <si>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</si>
  <si>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</si>
  <si>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</si>
  <si>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</si>
  <si>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</si>
  <si>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</si>
  <si>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</si>
  <si>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</si>
  <si>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</si>
  <si>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</si>
  <si>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</si>
  <si>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</si>
  <si>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</si>
  <si>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</si>
  <si>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</si>
  <si>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</si>
  <si>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</si>
  <si>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</si>
  <si>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</si>
  <si>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</si>
  <si>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</si>
  <si>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</si>
  <si>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</si>
  <si>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</si>
  <si>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</si>
  <si>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</si>
  <si>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</si>
  <si>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</si>
  <si>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</si>
  <si>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</si>
  <si>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</si>
  <si>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</si>
  <si>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</si>
  <si>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</si>
  <si>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</si>
  <si>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</si>
  <si>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</si>
  <si>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</si>
  <si>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</si>
  <si>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</si>
  <si>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</si>
  <si>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</si>
  <si>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</si>
  <si>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</si>
  <si>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</si>
  <si>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</si>
  <si>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</si>
  <si>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</si>
  <si>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</si>
  <si>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</si>
  <si>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</si>
  <si>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</si>
  <si>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</si>
  <si>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</si>
  <si>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</si>
  <si>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</si>
  <si>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</si>
  <si>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</si>
  <si>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</si>
  <si>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</si>
  <si>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</si>
  <si>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</si>
  <si>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</si>
  <si>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</si>
  <si>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</si>
  <si>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</si>
  <si>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</si>
  <si>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</si>
  <si>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</si>
  <si>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</si>
  <si>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</si>
  <si>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</si>
  <si>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</si>
  <si>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</si>
  <si>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</si>
  <si>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</si>
  <si>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</si>
  <si>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</si>
  <si>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</si>
  <si>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</si>
  <si>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</si>
  <si>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</si>
  <si>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</si>
  <si>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</si>
  <si>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</si>
  <si>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</si>
  <si>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</si>
  <si>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</si>
  <si>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</si>
  <si>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</si>
  <si>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</si>
  <si>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</si>
  <si>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</si>
  <si>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</si>
  <si>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</si>
  <si>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</si>
  <si>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</si>
  <si>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</si>
  <si>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</si>
  <si>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</si>
  <si>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</si>
  <si>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</si>
  <si>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</si>
  <si>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</si>
  <si>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</si>
  <si>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</si>
  <si>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</si>
  <si>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</si>
  <si>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</si>
  <si>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</si>
  <si>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</si>
  <si>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</si>
  <si>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</si>
  <si>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</si>
  <si>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</si>
  <si>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</si>
  <si>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</si>
  <si>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</si>
  <si>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</si>
  <si>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</si>
  <si>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</si>
  <si>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</si>
  <si>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</si>
  <si>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</si>
  <si>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</si>
  <si>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</si>
  <si>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</si>
  <si>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</si>
  <si>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</si>
  <si>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</si>
  <si>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</si>
  <si>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</si>
  <si>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</si>
  <si>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</si>
  <si>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</si>
  <si>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</si>
  <si>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</si>
  <si>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</si>
  <si>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</si>
  <si>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</si>
  <si>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</si>
  <si>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</si>
  <si>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</si>
  <si>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</si>
  <si>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</si>
  <si>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</si>
  <si>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</si>
  <si>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</si>
  <si>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</si>
  <si>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</si>
  <si>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</si>
  <si>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</si>
  <si>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</si>
  <si>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</si>
  <si>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</si>
  <si>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</si>
  <si>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</si>
  <si>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</si>
  <si>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</si>
  <si>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</si>
  <si>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</si>
  <si>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</si>
  <si>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</si>
  <si>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</si>
  <si>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</si>
  <si>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</si>
  <si>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</si>
  <si>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</si>
  <si>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</si>
  <si>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</si>
  <si>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</si>
  <si>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</si>
  <si>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</si>
  <si>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</si>
  <si>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</si>
  <si>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</si>
  <si>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</si>
  <si>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</si>
  <si>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</si>
  <si>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</si>
  <si>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</si>
  <si>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</si>
  <si>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</si>
  <si>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</si>
  <si>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</si>
  <si>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</si>
  <si>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</si>
  <si>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</si>
  <si>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</si>
  <si>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</si>
  <si>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</si>
  <si>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</si>
  <si>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</si>
  <si>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</si>
  <si>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</si>
  <si>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</si>
  <si>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</si>
  <si>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</si>
  <si>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</si>
  <si>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</si>
  <si>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</si>
  <si>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</si>
  <si>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</si>
  <si>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</si>
  <si>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</si>
  <si>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</si>
  <si>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</si>
  <si>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</si>
  <si>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</si>
  <si>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</si>
  <si>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</si>
  <si>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</si>
  <si>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</si>
  <si>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</si>
  <si>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</si>
  <si>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</si>
  <si>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</si>
  <si>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</si>
  <si>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</si>
  <si>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</si>
  <si>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</si>
  <si>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</si>
  <si>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</si>
  <si>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</si>
  <si>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</si>
  <si>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</si>
  <si>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</si>
  <si>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</si>
  <si>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</si>
  <si>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</si>
  <si>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</si>
  <si>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</si>
  <si>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</si>
  <si>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</si>
  <si>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</si>
  <si>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</si>
  <si>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</si>
  <si>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</si>
  <si>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</si>
  <si>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</si>
  <si>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</si>
  <si>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</si>
  <si>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</si>
  <si>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</si>
  <si>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</si>
  <si>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</si>
  <si>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</si>
  <si>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</si>
  <si>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</si>
  <si>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</si>
  <si>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</si>
  <si>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</si>
  <si>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</si>
  <si>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</si>
  <si>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</si>
  <si>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</si>
  <si>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</si>
  <si>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</si>
  <si>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</si>
  <si>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</si>
  <si>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</si>
  <si>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</si>
  <si>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</si>
  <si>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</si>
  <si>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</si>
  <si>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</si>
  <si>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</si>
  <si>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</si>
  <si>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</si>
  <si>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</si>
  <si>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</si>
  <si>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</si>
  <si>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</si>
  <si>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</si>
  <si>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</si>
  <si>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</si>
  <si>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</si>
  <si>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</si>
  <si>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</si>
  <si>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</si>
  <si>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</si>
  <si>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</si>
  <si>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</si>
  <si>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</si>
  <si>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</si>
  <si>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</si>
  <si>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</si>
  <si>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</si>
  <si>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</si>
  <si>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</si>
  <si>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</si>
  <si>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</si>
  <si>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</si>
  <si>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</si>
  <si>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</si>
  <si>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</si>
  <si>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</si>
  <si>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</si>
  <si>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</si>
  <si>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</si>
  <si>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</si>
  <si>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</si>
  <si>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</si>
  <si>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</si>
  <si>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</si>
  <si>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</si>
  <si>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</si>
  <si>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</si>
  <si>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</si>
  <si>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</si>
  <si>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</si>
  <si>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</si>
  <si>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</si>
  <si>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</si>
  <si>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</si>
  <si>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</si>
  <si>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</si>
  <si>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</si>
  <si>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</si>
  <si>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</si>
  <si>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</si>
  <si>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</si>
  <si>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</si>
  <si>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</si>
  <si>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</si>
  <si>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</si>
  <si>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</si>
  <si>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</si>
  <si>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</si>
  <si>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</si>
  <si>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</si>
  <si>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</si>
  <si>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</si>
  <si>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</si>
  <si>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</si>
  <si>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</si>
  <si>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</si>
  <si>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</si>
  <si>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</si>
  <si>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</si>
  <si>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</si>
  <si>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</si>
  <si>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</si>
  <si>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</si>
  <si>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</si>
  <si>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</si>
  <si>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</si>
  <si>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</si>
  <si>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</si>
  <si>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</si>
  <si>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</si>
  <si>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</si>
  <si>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</si>
  <si>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</si>
  <si>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</si>
  <si>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</si>
  <si>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</si>
  <si>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</si>
  <si>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</si>
  <si>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</si>
  <si>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</si>
  <si>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</si>
  <si>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</si>
  <si>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</si>
  <si>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</si>
  <si>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</si>
  <si>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</si>
  <si>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</si>
  <si>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</si>
  <si>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</si>
  <si>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</si>
  <si>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</si>
  <si>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</si>
  <si>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</si>
  <si>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</si>
  <si>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</si>
  <si>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</si>
  <si>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</si>
  <si>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</si>
  <si>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</si>
  <si>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</si>
  <si>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</si>
  <si>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</si>
  <si>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</si>
  <si>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</si>
  <si>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</si>
  <si>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</si>
  <si>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</si>
  <si>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</si>
  <si>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</si>
  <si>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</si>
  <si>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</si>
  <si>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</si>
  <si>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</si>
  <si>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</si>
  <si>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</si>
  <si>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</si>
  <si>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</si>
  <si>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</si>
  <si>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</si>
  <si>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</si>
  <si>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</si>
  <si>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</si>
  <si>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</si>
  <si>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</si>
  <si>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</si>
  <si>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</si>
  <si>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</si>
  <si>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</si>
  <si>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</si>
  <si>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</si>
  <si>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</si>
  <si>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</si>
  <si>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</si>
  <si>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</si>
  <si>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</si>
  <si>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</si>
  <si>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</si>
  <si>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</si>
  <si>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</si>
  <si>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</si>
  <si>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</si>
  <si>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</si>
  <si>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</si>
  <si>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</si>
  <si>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</si>
  <si>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</si>
  <si>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</si>
  <si>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</si>
  <si>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</si>
  <si>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</si>
  <si>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</si>
  <si>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</si>
  <si>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</si>
  <si>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</si>
  <si>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</si>
  <si>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</si>
  <si>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</si>
  <si>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</si>
  <si>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</si>
  <si>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</si>
  <si>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</si>
  <si>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</si>
  <si>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</si>
  <si>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</si>
  <si>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</si>
  <si>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</si>
  <si>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</si>
  <si>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</si>
  <si>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</si>
  <si>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</si>
  <si>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</si>
  <si>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</si>
  <si>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</si>
  <si>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</si>
  <si>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</si>
  <si>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</si>
  <si>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</si>
  <si>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</si>
  <si>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</si>
  <si>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</si>
  <si>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</si>
  <si>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</si>
  <si>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</si>
  <si>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</si>
  <si>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</si>
  <si>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</si>
  <si>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</si>
  <si>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</si>
  <si>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</si>
  <si>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</si>
  <si>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</si>
  <si>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</si>
  <si>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</si>
  <si>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</si>
  <si>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</si>
  <si>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</si>
  <si>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</si>
  <si>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</si>
  <si>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</si>
  <si>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</si>
  <si>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</si>
  <si>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</si>
  <si>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</si>
  <si>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</si>
  <si>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</si>
  <si>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</si>
  <si>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</si>
  <si>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</si>
  <si>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</si>
  <si>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</si>
  <si>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</si>
  <si>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</si>
  <si>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</si>
  <si>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</si>
  <si>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</si>
  <si>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</si>
  <si>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</si>
  <si>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</si>
  <si>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</si>
  <si>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</si>
  <si>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</si>
  <si>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</si>
  <si>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</si>
  <si>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</si>
  <si>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</si>
  <si>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</si>
  <si>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</si>
  <si>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</si>
  <si>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</si>
  <si>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</si>
  <si>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</si>
  <si>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</si>
  <si>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</si>
  <si>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</si>
  <si>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</si>
  <si>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</si>
  <si>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</si>
  <si>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</si>
  <si>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</si>
  <si>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</si>
  <si>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</si>
  <si>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</si>
  <si>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</si>
  <si>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</si>
  <si>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</si>
  <si>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</si>
  <si>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</si>
  <si>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</si>
  <si>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</si>
  <si>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</si>
  <si>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</si>
  <si>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</si>
  <si>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</si>
  <si>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</si>
  <si>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</si>
  <si>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</si>
  <si>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</si>
  <si>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</si>
  <si>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</si>
  <si>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</si>
  <si>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</si>
  <si>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</si>
  <si>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</si>
  <si>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</si>
  <si>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</si>
  <si>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</si>
  <si>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</si>
  <si>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</si>
  <si>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</si>
  <si>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</si>
  <si>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</si>
  <si>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</si>
  <si>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</si>
  <si>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</si>
  <si>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</si>
  <si>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</si>
  <si>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</si>
  <si>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</si>
  <si>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</si>
  <si>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</si>
  <si>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</si>
  <si>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</si>
  <si>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</si>
  <si>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</si>
  <si>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</si>
  <si>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</si>
  <si>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</si>
  <si>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</si>
  <si>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</si>
  <si>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</si>
  <si>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</si>
  <si>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</si>
  <si>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</si>
  <si>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</si>
  <si>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</si>
  <si>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</si>
  <si>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</si>
  <si>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</si>
  <si>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</si>
  <si>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</si>
  <si>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</si>
  <si>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</si>
  <si>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</si>
  <si>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</si>
  <si>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</si>
  <si>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</si>
  <si>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</si>
  <si>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</si>
  <si>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</si>
  <si>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</si>
  <si>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</si>
  <si>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</si>
  <si>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</si>
  <si>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</si>
  <si>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</si>
  <si>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</si>
  <si>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</si>
  <si>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</si>
  <si>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</si>
  <si>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</si>
  <si>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</si>
  <si>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</si>
  <si>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</si>
  <si>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</si>
  <si>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</si>
  <si>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</si>
  <si>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</si>
  <si>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</si>
  <si>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</si>
  <si>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</si>
  <si>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</si>
  <si>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</si>
  <si>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</si>
  <si>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</si>
  <si>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</si>
  <si>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</si>
  <si>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</si>
  <si>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</si>
  <si>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</si>
  <si>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</si>
  <si>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</si>
  <si>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</si>
  <si>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</si>
  <si>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</si>
  <si>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</si>
  <si>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</si>
  <si>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</si>
  <si>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</si>
  <si>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</si>
  <si>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</si>
  <si>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</si>
  <si>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</si>
  <si>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</si>
  <si>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</si>
  <si>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</si>
  <si>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</si>
  <si>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</si>
  <si>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</si>
  <si>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</si>
  <si>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</si>
  <si>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</si>
  <si>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</si>
  <si>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</si>
  <si>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</si>
  <si>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</si>
  <si>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</si>
  <si>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</si>
  <si>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</si>
  <si>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</si>
  <si>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</si>
  <si>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</si>
  <si>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</si>
  <si>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</si>
  <si>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</si>
  <si>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</si>
  <si>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</si>
  <si>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</si>
  <si>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</si>
  <si>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</si>
  <si>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</si>
  <si>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</si>
  <si>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</si>
  <si>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</si>
  <si>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</si>
  <si>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</si>
  <si>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</si>
  <si>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</si>
  <si>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</si>
  <si>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</si>
  <si>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</si>
  <si>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</si>
  <si>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</si>
  <si>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</si>
  <si>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</si>
  <si>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</si>
  <si>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</si>
  <si>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</si>
  <si>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</si>
  <si>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</si>
  <si>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</si>
  <si>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</si>
  <si>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</si>
  <si>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</si>
  <si>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</si>
  <si>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</si>
  <si>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</si>
  <si>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</si>
  <si>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</si>
  <si>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</si>
  <si>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</si>
  <si>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</si>
  <si>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</si>
  <si>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</si>
  <si>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</si>
  <si>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</si>
  <si>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</si>
  <si>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</si>
  <si>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</si>
  <si>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</si>
  <si>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</si>
  <si>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</si>
  <si>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</si>
  <si>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</si>
  <si>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</si>
  <si>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</si>
  <si>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</si>
  <si>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</si>
  <si>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</si>
  <si>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</si>
  <si>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</si>
  <si>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</si>
  <si>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</si>
  <si>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</si>
  <si>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</si>
  <si>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</si>
  <si>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</si>
  <si>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</si>
  <si>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</si>
  <si>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</si>
  <si>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</si>
  <si>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</si>
  <si>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</si>
  <si>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</si>
  <si>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</si>
  <si>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</si>
  <si>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</si>
  <si>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</si>
  <si>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</si>
  <si>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</si>
  <si>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</si>
  <si>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</si>
  <si>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</si>
  <si>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</si>
  <si>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</si>
  <si>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</si>
  <si>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</si>
  <si>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</si>
  <si>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</si>
  <si>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</si>
  <si>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</si>
  <si>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</si>
  <si>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</si>
  <si>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</si>
  <si>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</si>
  <si>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</si>
  <si>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</si>
  <si>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</si>
  <si>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</si>
  <si>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</si>
  <si>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</si>
  <si>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</si>
  <si>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</si>
  <si>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</si>
  <si>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</si>
  <si>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</si>
  <si>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</si>
  <si>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</si>
  <si>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</si>
  <si>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</si>
  <si>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</si>
  <si>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</si>
  <si>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</si>
  <si>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</si>
  <si>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</si>
  <si>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</si>
  <si>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</si>
  <si>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</si>
  <si>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</si>
  <si>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</si>
  <si>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</si>
  <si>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</si>
  <si>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</si>
  <si>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</si>
  <si>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</si>
  <si>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</si>
  <si>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</si>
  <si>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</si>
  <si>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</si>
  <si>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</si>
  <si>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</si>
  <si>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</si>
  <si>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</si>
  <si>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</si>
  <si>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</si>
  <si>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</si>
  <si>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</si>
  <si>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</si>
  <si>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</si>
  <si>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</si>
  <si>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</si>
  <si>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</si>
  <si>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</si>
  <si>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</si>
  <si>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</si>
  <si>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</si>
  <si>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</si>
  <si>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</si>
  <si>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</si>
  <si>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</si>
  <si>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</si>
  <si>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</si>
  <si>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</si>
  <si>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</si>
  <si>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</si>
  <si>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</si>
  <si>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</si>
  <si>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</si>
  <si>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</si>
  <si>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</si>
  <si>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</si>
  <si>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</si>
  <si>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</si>
  <si>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</si>
  <si>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</si>
  <si>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</si>
  <si>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</si>
  <si>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</si>
  <si>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</si>
  <si>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</si>
  <si>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</si>
  <si>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</si>
  <si>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</si>
  <si>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</si>
  <si>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</si>
  <si>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</si>
  <si>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</si>
  <si>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</si>
  <si>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</si>
  <si>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</si>
  <si>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</si>
  <si>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</si>
  <si>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</si>
  <si>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</si>
  <si>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</si>
  <si>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</si>
  <si>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</si>
  <si>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</si>
  <si>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</si>
  <si>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</si>
  <si>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</si>
  <si>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</si>
  <si>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</si>
  <si>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</si>
  <si>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</si>
  <si>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</si>
  <si>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</si>
  <si>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</si>
  <si>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</si>
  <si>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</si>
  <si>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</si>
  <si>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</si>
  <si>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</si>
  <si>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</si>
  <si>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</si>
  <si>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</si>
  <si>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</si>
  <si>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</si>
  <si>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</si>
  <si>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</si>
  <si>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</si>
  <si>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</si>
  <si>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</si>
  <si>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</si>
  <si>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</si>
  <si>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</si>
  <si>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</si>
  <si>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</si>
  <si>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</si>
  <si>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</si>
  <si>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</si>
  <si>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</si>
  <si>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</si>
  <si>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</si>
  <si>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</si>
  <si>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</si>
  <si>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</si>
  <si>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</si>
  <si>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</si>
  <si>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</si>
  <si>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</si>
  <si>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</si>
  <si>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</si>
  <si>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</si>
  <si>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</si>
  <si>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</si>
  <si>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</si>
  <si>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</si>
  <si>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</si>
  <si>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</si>
  <si>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</si>
  <si>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</si>
  <si>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</si>
  <si>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</si>
  <si>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</si>
  <si>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</si>
  <si>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</si>
  <si>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</si>
  <si>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</si>
  <si>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</si>
  <si>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</si>
  <si>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</si>
  <si>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</si>
  <si>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</si>
  <si>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</si>
  <si>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</si>
  <si>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</si>
  <si>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</si>
  <si>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</si>
  <si>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</si>
  <si>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</si>
  <si>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</si>
  <si>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</si>
  <si>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</si>
  <si>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</si>
  <si>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</si>
  <si>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</si>
  <si>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</si>
  <si>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</si>
  <si>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</si>
  <si>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</si>
  <si>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</si>
  <si>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</si>
  <si>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</si>
  <si>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</si>
  <si>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</si>
  <si>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</si>
  <si>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</si>
  <si>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</si>
  <si>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</si>
  <si>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</si>
  <si>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</si>
  <si>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</si>
  <si>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</si>
  <si>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</si>
  <si>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</si>
  <si>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</si>
  <si>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</si>
  <si>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</si>
  <si>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</si>
  <si>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</si>
  <si>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</si>
  <si>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</si>
  <si>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</si>
  <si>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</si>
  <si>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</si>
  <si>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</si>
  <si>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</si>
  <si>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</si>
  <si>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</si>
  <si>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</si>
  <si>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</si>
  <si>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</si>
  <si>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</si>
  <si>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</si>
  <si>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</si>
  <si>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</si>
  <si>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</si>
  <si>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</si>
  <si>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</si>
  <si>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</si>
  <si>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</si>
  <si>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</si>
  <si>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</si>
  <si>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</si>
  <si>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</si>
  <si>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</si>
  <si>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</si>
  <si>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</si>
  <si>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</si>
  <si>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</si>
  <si>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</si>
  <si>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</si>
  <si>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</si>
  <si>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</si>
  <si>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</si>
  <si>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</si>
  <si>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</si>
  <si>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</si>
  <si>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</si>
  <si>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</si>
  <si>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</si>
  <si>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</si>
  <si>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</si>
  <si>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</si>
  <si>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</si>
  <si>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</si>
  <si>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</si>
  <si>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</si>
  <si>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</si>
  <si>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</si>
  <si>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</si>
  <si>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</si>
  <si>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</si>
  <si>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</si>
  <si>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</si>
  <si>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</si>
  <si>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</si>
  <si>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</si>
  <si>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</si>
  <si>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</si>
  <si>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</si>
  <si>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</si>
  <si>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</si>
  <si>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</si>
  <si>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</si>
  <si>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</si>
  <si>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</si>
  <si>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</si>
  <si>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</si>
  <si>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</si>
  <si>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</si>
  <si>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</si>
  <si>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</si>
  <si>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</si>
  <si>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</si>
  <si>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</si>
  <si>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</si>
  <si>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</si>
  <si>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</si>
  <si>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</si>
  <si>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</si>
  <si>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</si>
  <si>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</si>
  <si>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</si>
  <si>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</si>
  <si>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</si>
  <si>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</si>
  <si>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</si>
  <si>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</si>
  <si>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</si>
  <si>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</si>
  <si>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</si>
  <si>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</si>
  <si>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</si>
  <si>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</si>
  <si>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</si>
  <si>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</si>
  <si>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</si>
  <si>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</si>
  <si>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</si>
  <si>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</si>
  <si>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</si>
  <si>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</si>
  <si>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</si>
  <si>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</si>
  <si>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</si>
  <si>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</si>
  <si>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</si>
  <si>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</si>
  <si>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</si>
  <si>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</si>
  <si>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</si>
  <si>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</si>
  <si>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</si>
  <si>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</si>
  <si>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</si>
  <si>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</si>
  <si>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</si>
  <si>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</si>
  <si>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</si>
  <si>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</si>
  <si>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</si>
  <si>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</si>
  <si>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</si>
  <si>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</si>
  <si>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</si>
  <si>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</si>
  <si>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</si>
  <si>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</si>
  <si>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</si>
  <si>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</si>
  <si>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</si>
  <si>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</si>
  <si>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</si>
  <si>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</si>
  <si>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</si>
  <si>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</si>
  <si>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</si>
  <si>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</si>
  <si>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</si>
  <si>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</si>
  <si>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</si>
  <si>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</si>
  <si>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</si>
  <si>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</si>
  <si>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</si>
  <si>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</si>
  <si>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</si>
  <si>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</si>
  <si>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</si>
  <si>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</si>
  <si>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</si>
  <si>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</si>
  <si>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</si>
  <si>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</si>
  <si>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</si>
  <si>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</si>
  <si>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</si>
  <si>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</si>
  <si>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</si>
  <si>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</si>
  <si>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</si>
  <si>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</si>
  <si>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</si>
  <si>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</si>
  <si>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</si>
  <si>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</si>
  <si>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</si>
  <si>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</si>
  <si>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</si>
  <si>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</si>
  <si>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</si>
  <si>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</si>
  <si>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</si>
  <si>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</si>
  <si>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</si>
  <si>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</si>
  <si>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</si>
  <si>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</si>
  <si>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</si>
  <si>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</si>
  <si>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</si>
  <si>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</si>
  <si>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</si>
  <si>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</si>
  <si>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</si>
  <si>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</si>
  <si>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</si>
  <si>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</si>
  <si>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</si>
  <si>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</si>
  <si>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</si>
  <si>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</si>
  <si>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</si>
  <si>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</si>
  <si>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</si>
  <si>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</si>
  <si>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</si>
  <si>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</si>
  <si>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</si>
  <si>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</si>
  <si>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</si>
  <si>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</si>
  <si>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</si>
  <si>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</si>
  <si>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</si>
  <si>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</si>
  <si>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</si>
  <si>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</si>
  <si>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</si>
  <si>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</si>
  <si>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</si>
  <si>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</si>
  <si>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</si>
  <si>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</si>
  <si>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</si>
  <si>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</si>
  <si>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</si>
  <si>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</si>
  <si>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</si>
  <si>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</si>
  <si>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</si>
  <si>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</si>
  <si>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</si>
  <si>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</si>
  <si>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</si>
  <si>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</si>
  <si>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</si>
  <si>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</si>
  <si>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</si>
  <si>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</si>
  <si>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</si>
  <si>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</si>
  <si>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</si>
  <si>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</si>
  <si>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</si>
  <si>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</si>
  <si>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</si>
  <si>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</si>
  <si>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</si>
  <si>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</si>
  <si>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</si>
  <si>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</si>
  <si>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</si>
  <si>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</si>
  <si>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</si>
  <si>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</si>
  <si>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</si>
  <si>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</si>
  <si>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</si>
  <si>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</si>
  <si>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</si>
  <si>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</si>
  <si>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</si>
  <si>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</si>
  <si>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</si>
  <si>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</si>
  <si>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</si>
  <si>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</si>
  <si>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</si>
  <si>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</si>
  <si>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</si>
  <si>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</si>
  <si>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</si>
  <si>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</si>
  <si>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</si>
  <si>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</si>
  <si>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</si>
  <si>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</si>
  <si>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</si>
  <si>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</si>
  <si>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</si>
  <si>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</si>
  <si>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</si>
  <si>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</si>
  <si>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</si>
  <si>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</si>
  <si>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</si>
  <si>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</si>
  <si>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</si>
  <si>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</si>
  <si>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</si>
  <si>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</si>
  <si>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</si>
  <si>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</si>
  <si>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</si>
  <si>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</si>
  <si>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</si>
  <si>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</si>
  <si>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</si>
  <si>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</si>
  <si>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</si>
  <si>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</si>
  <si>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</si>
  <si>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</si>
  <si>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</si>
  <si>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</si>
  <si>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</si>
  <si>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</si>
  <si>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</si>
  <si>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</si>
  <si>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</si>
  <si>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</si>
  <si>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</si>
  <si>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</si>
  <si>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</si>
  <si>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</si>
  <si>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</si>
  <si>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</si>
  <si>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</si>
  <si>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</si>
  <si>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</si>
  <si>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</si>
  <si>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</si>
  <si>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</si>
  <si>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</si>
  <si>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</si>
  <si>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</si>
  <si>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</si>
  <si>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</si>
  <si>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</si>
  <si>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</si>
  <si>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</si>
  <si>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</si>
  <si>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</si>
  <si>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</si>
  <si>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</si>
  <si>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</si>
  <si>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</si>
  <si>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</si>
  <si>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</si>
  <si>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</si>
  <si>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</si>
  <si>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</si>
  <si>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</si>
  <si>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</si>
  <si>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</si>
  <si>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</si>
  <si>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</si>
  <si>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</si>
  <si>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</si>
  <si>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</si>
  <si>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</si>
  <si>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</si>
  <si>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</si>
  <si>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</si>
  <si>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</si>
  <si>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</si>
  <si>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</si>
  <si>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</si>
  <si>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</si>
  <si>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</si>
  <si>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</si>
  <si>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</si>
  <si>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</si>
  <si>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</si>
  <si>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</si>
  <si>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</si>
  <si>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</si>
  <si>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</si>
  <si>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</si>
  <si>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</si>
  <si>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</si>
  <si>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</si>
  <si>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</si>
  <si>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</si>
  <si>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</si>
  <si>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</si>
  <si>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</si>
  <si>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</si>
  <si>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</si>
  <si>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</si>
  <si>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</si>
  <si>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</si>
  <si>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</si>
  <si>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</si>
  <si>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</si>
  <si>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</si>
  <si>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</si>
  <si>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</si>
  <si>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</si>
  <si>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</si>
  <si>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</si>
  <si>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</si>
  <si>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</si>
  <si>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</si>
  <si>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</si>
  <si>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</si>
  <si>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</si>
  <si>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</si>
  <si>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</si>
  <si>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</si>
  <si>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</si>
  <si>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</si>
  <si>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</si>
  <si>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</si>
  <si>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</si>
  <si>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</si>
  <si>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</si>
  <si>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</si>
  <si>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</si>
  <si>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</si>
  <si>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</si>
  <si>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</si>
  <si>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</si>
  <si>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</si>
  <si>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</si>
  <si>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</si>
  <si>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</si>
  <si>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</si>
  <si>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</si>
  <si>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</si>
  <si>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</si>
  <si>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</si>
  <si>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</si>
  <si>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</si>
  <si>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</si>
  <si>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</si>
  <si>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</si>
  <si>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</si>
  <si>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</si>
  <si>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</si>
  <si>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</si>
  <si>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</si>
  <si>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</si>
  <si>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</si>
  <si>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</si>
  <si>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</si>
  <si>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</si>
  <si>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</si>
  <si>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</si>
  <si>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</si>
  <si>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</si>
  <si>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</si>
  <si>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</si>
  <si>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</si>
  <si>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</si>
  <si>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</si>
  <si>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</si>
  <si>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</si>
  <si>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</si>
  <si>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</si>
  <si>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</si>
  <si>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</si>
  <si>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</si>
  <si>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</si>
  <si>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</si>
  <si>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</si>
  <si>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</si>
  <si>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</si>
  <si>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</si>
  <si>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</si>
  <si>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</si>
  <si>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</si>
  <si>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</si>
  <si>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</si>
  <si>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</si>
  <si>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</si>
  <si>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</si>
  <si>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</si>
  <si>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</si>
  <si>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</si>
  <si>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</si>
  <si>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</si>
  <si>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</si>
  <si>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</si>
  <si>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</si>
  <si>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</si>
  <si>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</si>
  <si>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</si>
  <si>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</si>
  <si>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</si>
  <si>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</si>
  <si>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</si>
  <si>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</si>
  <si>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</si>
  <si>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</si>
  <si>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</si>
  <si>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</si>
  <si>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</si>
  <si>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</si>
  <si>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</si>
  <si>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</si>
  <si>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</si>
  <si>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</si>
  <si>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</si>
  <si>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</si>
  <si>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</si>
  <si>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</si>
  <si>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</si>
  <si>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</si>
  <si>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</si>
  <si>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</si>
  <si>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</si>
  <si>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</si>
  <si>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</si>
  <si>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</si>
  <si>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</si>
  <si>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</si>
  <si>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</si>
  <si>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</si>
  <si>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</si>
  <si>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</si>
  <si>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</si>
  <si>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</si>
  <si>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</si>
  <si>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</si>
  <si>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</si>
  <si>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</si>
  <si>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</si>
  <si>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</si>
  <si>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</si>
  <si>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</si>
  <si>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</si>
  <si>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</si>
  <si>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</si>
  <si>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</si>
  <si>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</si>
  <si>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</si>
  <si>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</si>
  <si>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</si>
  <si>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</si>
  <si>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</si>
  <si>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</si>
  <si>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</si>
  <si>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</si>
  <si>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</si>
  <si>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</si>
  <si>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</si>
  <si>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</si>
  <si>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</si>
  <si>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</si>
  <si>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</si>
  <si>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</si>
  <si>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</si>
  <si>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</si>
  <si>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</si>
  <si>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</si>
  <si>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</si>
  <si>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</si>
  <si>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</si>
  <si>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</si>
  <si>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</si>
  <si>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</si>
  <si>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</si>
  <si>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</si>
  <si>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</si>
  <si>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</si>
  <si>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</si>
  <si>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</si>
  <si>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</si>
  <si>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</si>
  <si>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</si>
  <si>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</si>
  <si>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</si>
  <si>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</si>
  <si>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</si>
  <si>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</si>
  <si>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</si>
  <si>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</si>
  <si>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</si>
  <si>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</si>
  <si>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</si>
  <si>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</si>
  <si>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</si>
  <si>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</si>
  <si>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</si>
  <si>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</si>
  <si>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</si>
  <si>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</si>
  <si>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</si>
  <si>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</si>
  <si>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</si>
  <si>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</si>
  <si>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</si>
  <si>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</si>
  <si>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</si>
  <si>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</si>
  <si>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</si>
  <si>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</si>
  <si>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</si>
  <si>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</si>
  <si>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</si>
  <si>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</si>
  <si>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</si>
  <si>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</si>
  <si>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</si>
  <si>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</si>
  <si>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</si>
  <si>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</si>
  <si>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</si>
  <si>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</si>
  <si>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</si>
  <si>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</si>
  <si>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</si>
  <si>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</si>
  <si>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</si>
  <si>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</si>
  <si>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</si>
  <si>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</si>
  <si>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</si>
  <si>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</si>
  <si>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</si>
  <si>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</si>
  <si>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</si>
  <si>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</si>
  <si>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</si>
  <si>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</si>
  <si>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</si>
  <si>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</si>
  <si>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</si>
  <si>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</si>
  <si>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</si>
  <si>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</si>
  <si>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</si>
  <si>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</si>
  <si>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</si>
  <si>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</si>
  <si>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</si>
  <si>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</si>
  <si>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</si>
  <si>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</si>
  <si>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</si>
  <si>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</si>
  <si>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</si>
  <si>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</si>
  <si>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</si>
  <si>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</si>
  <si>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</si>
  <si>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</si>
  <si>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</si>
  <si>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</si>
  <si>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</si>
  <si>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</si>
  <si>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</si>
  <si>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</si>
  <si>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</si>
  <si>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</si>
  <si>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</si>
  <si>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</si>
  <si>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</si>
  <si>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</si>
  <si>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</si>
  <si>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</si>
  <si>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</si>
  <si>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</si>
  <si>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</si>
  <si>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</si>
  <si>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</si>
  <si>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</si>
  <si>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</si>
  <si>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</si>
  <si>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</si>
  <si>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</si>
  <si>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</si>
  <si>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</si>
  <si>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</si>
  <si>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</si>
  <si>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</si>
  <si>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</si>
  <si>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</si>
  <si>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</si>
  <si>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</si>
  <si>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</si>
  <si>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</si>
  <si>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</si>
  <si>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</si>
  <si>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</si>
  <si>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</si>
  <si>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</si>
  <si>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</si>
  <si>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</si>
  <si>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</si>
  <si>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</si>
  <si>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</si>
  <si>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</si>
  <si>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</si>
  <si>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</si>
  <si>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</si>
  <si>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</si>
  <si>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</si>
  <si>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</si>
  <si>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</si>
  <si>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</si>
  <si>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</si>
  <si>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</si>
  <si>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</si>
  <si>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</si>
  <si>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</si>
  <si>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</si>
  <si>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</si>
  <si>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</si>
  <si>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</si>
  <si>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</si>
  <si>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</si>
  <si>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</si>
  <si>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</si>
  <si>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</si>
  <si>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</si>
  <si>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</si>
  <si>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</si>
  <si>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</si>
  <si>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</si>
  <si>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</si>
  <si>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</si>
  <si>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</si>
  <si>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</si>
  <si>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</si>
  <si>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</si>
  <si>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</si>
  <si>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</si>
  <si>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</si>
  <si>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</si>
  <si>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</si>
  <si>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</si>
  <si>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</si>
  <si>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</si>
  <si>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</si>
  <si>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</si>
  <si>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</si>
  <si>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</si>
  <si>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</si>
  <si>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</si>
  <si>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</si>
  <si>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</si>
  <si>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</si>
  <si>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</si>
  <si>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</si>
  <si>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</si>
  <si>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</si>
  <si>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</si>
  <si>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</si>
  <si>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</si>
  <si>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</si>
  <si>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</si>
  <si>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</si>
  <si>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</si>
  <si>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</si>
  <si>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</si>
  <si>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</si>
  <si>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</si>
  <si>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</si>
  <si>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</si>
  <si>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</si>
  <si>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</si>
  <si>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</si>
  <si>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</si>
  <si>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</si>
  <si>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</si>
  <si>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</si>
  <si>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</si>
  <si>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</si>
  <si>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</si>
  <si>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</si>
  <si>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</si>
  <si>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</si>
  <si>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</si>
  <si>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</si>
  <si>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</si>
  <si>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</si>
  <si>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</si>
  <si>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</si>
  <si>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</si>
  <si>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</si>
  <si>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</si>
  <si>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</si>
  <si>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</si>
  <si>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</si>
  <si>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</si>
  <si>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</si>
  <si>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</si>
  <si>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</si>
  <si>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</si>
  <si>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</si>
  <si>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</si>
  <si>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</si>
  <si>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</si>
  <si>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</si>
  <si>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</si>
  <si>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</si>
  <si>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</si>
  <si>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</si>
  <si>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</si>
  <si>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</si>
  <si>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</si>
  <si>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</si>
  <si>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</si>
  <si>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</si>
  <si>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</si>
  <si>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</si>
  <si>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</si>
  <si>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</si>
  <si>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</si>
  <si>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</si>
  <si>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</si>
  <si>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</si>
  <si>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</si>
  <si>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</si>
  <si>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</si>
  <si>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</si>
  <si>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</si>
  <si>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</si>
  <si>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</si>
  <si>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</si>
  <si>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</si>
  <si>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</si>
  <si>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</si>
  <si>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</si>
  <si>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</si>
  <si>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</si>
  <si>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</si>
  <si>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</si>
  <si>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</si>
  <si>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</si>
  <si>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</si>
  <si>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</si>
  <si>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</si>
  <si>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</si>
  <si>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</si>
  <si>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</si>
  <si>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</si>
  <si>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</si>
  <si>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</si>
  <si>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</si>
  <si>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</si>
  <si>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</si>
  <si>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</si>
  <si>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</si>
  <si>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</si>
  <si>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</si>
  <si>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</si>
  <si>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</si>
  <si>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</si>
  <si>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</si>
  <si>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</si>
  <si>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</si>
  <si>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</si>
  <si>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</si>
  <si>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</si>
  <si>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</si>
  <si>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</si>
  <si>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</si>
  <si>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</si>
  <si>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</si>
  <si>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</si>
  <si>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</si>
  <si>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</si>
  <si>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</si>
  <si>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</si>
  <si>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</si>
  <si>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</si>
  <si>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</si>
  <si>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</si>
  <si>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</si>
  <si>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</si>
  <si>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</si>
  <si>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</si>
  <si>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</si>
  <si>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</si>
  <si>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</si>
  <si>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</si>
  <si>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</si>
  <si>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</si>
  <si>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</si>
  <si>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</si>
  <si>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</si>
  <si>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</si>
  <si>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</si>
  <si>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</si>
  <si>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</si>
  <si>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</si>
  <si>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</si>
  <si>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</si>
  <si>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</si>
  <si>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</si>
  <si>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</si>
  <si>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</si>
  <si>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</si>
  <si>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</si>
  <si>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</si>
  <si>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</si>
  <si>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</si>
  <si>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</si>
  <si>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</si>
  <si>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</si>
  <si>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</si>
  <si>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</si>
  <si>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</si>
  <si>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</si>
  <si>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</si>
  <si>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</si>
  <si>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</si>
  <si>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</si>
  <si>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</si>
  <si>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</si>
  <si>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</si>
  <si>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</si>
  <si>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</si>
  <si>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</si>
  <si>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</si>
  <si>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</si>
  <si>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</si>
  <si>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</si>
  <si>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</si>
  <si>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</si>
  <si>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</si>
  <si>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</si>
  <si>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</si>
  <si>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</si>
  <si>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</si>
  <si>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</si>
  <si>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</si>
  <si>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</si>
  <si>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</si>
  <si>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</si>
  <si>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</si>
  <si>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</si>
  <si>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</si>
  <si>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</si>
  <si>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</si>
  <si>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</si>
  <si>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</si>
  <si>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</si>
  <si>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</si>
  <si>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</si>
  <si>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</si>
  <si>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</si>
  <si>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</si>
  <si>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</si>
  <si>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</si>
  <si>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</si>
  <si>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</si>
  <si>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</si>
  <si>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</si>
  <si>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</si>
  <si>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</si>
  <si>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</si>
  <si>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</si>
  <si>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</si>
  <si>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</si>
  <si>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</si>
  <si>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</si>
  <si>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</si>
  <si>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</si>
  <si>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</si>
  <si>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</si>
  <si>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</si>
  <si>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</si>
  <si>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</si>
  <si>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</si>
  <si>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</si>
  <si>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</si>
  <si>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</si>
  <si>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</si>
  <si>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</si>
  <si>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</si>
  <si>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</si>
  <si>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</si>
  <si>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</si>
  <si>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</si>
  <si>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</si>
  <si>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</si>
  <si>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</si>
  <si>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</si>
  <si>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</si>
  <si>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</si>
  <si>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</si>
  <si>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</si>
  <si>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</si>
  <si>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</si>
  <si>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</si>
  <si>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</si>
  <si>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</si>
  <si>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</si>
  <si>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</si>
  <si>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</si>
  <si>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</si>
  <si>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</si>
  <si>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</si>
  <si>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</si>
  <si>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</si>
  <si>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</si>
  <si>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</si>
  <si>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</si>
  <si>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</si>
  <si>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</si>
  <si>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</si>
  <si>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</si>
  <si>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</si>
  <si>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</si>
  <si>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</si>
  <si>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</si>
  <si>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</si>
  <si>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</si>
  <si>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</si>
  <si>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</si>
  <si>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</si>
  <si>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</si>
  <si>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</si>
  <si>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</si>
  <si>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</si>
  <si>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</si>
  <si>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</si>
  <si>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</si>
  <si>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</si>
  <si>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</si>
  <si>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</si>
  <si>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</si>
  <si>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</si>
  <si>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</si>
  <si>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</si>
  <si>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</si>
  <si>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</si>
  <si>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</si>
  <si>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</si>
  <si>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</si>
  <si>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</si>
  <si>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</si>
  <si>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</si>
  <si>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</si>
  <si>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</si>
  <si>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</si>
  <si>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</si>
  <si>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</si>
  <si>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</si>
  <si>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</si>
  <si>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</si>
  <si>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</si>
  <si>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</si>
  <si>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</si>
  <si>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</si>
  <si>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</si>
  <si>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</si>
  <si>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</si>
  <si>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</si>
  <si>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</si>
  <si>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</si>
  <si>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</si>
  <si>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</si>
  <si>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</si>
  <si>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</si>
  <si>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</si>
  <si>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</si>
  <si>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</si>
  <si>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</si>
  <si>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</si>
  <si>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</si>
  <si>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</si>
  <si>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</si>
  <si>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</si>
  <si>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</si>
  <si>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</si>
  <si>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</si>
  <si>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</si>
  <si>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</si>
  <si>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</si>
  <si>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</si>
  <si>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</si>
  <si>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</si>
  <si>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</si>
  <si>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</si>
  <si>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</si>
  <si>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</si>
  <si>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</si>
  <si>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</si>
  <si>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</si>
  <si>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</si>
  <si>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</si>
  <si>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</si>
  <si>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</si>
  <si>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</si>
  <si>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</si>
  <si>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</si>
  <si>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</si>
  <si>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</si>
  <si>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</si>
  <si>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</si>
  <si>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</si>
  <si>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</si>
  <si>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</si>
  <si>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</si>
  <si>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</si>
  <si>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</si>
  <si>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</si>
  <si>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</si>
  <si>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</si>
  <si>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</si>
  <si>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</si>
  <si>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</si>
  <si>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</si>
  <si>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</si>
  <si>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</si>
  <si>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</si>
  <si>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</si>
  <si>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</si>
  <si>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</si>
  <si>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</si>
  <si>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</si>
  <si>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</si>
  <si>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</si>
  <si>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</si>
  <si>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</si>
  <si>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</si>
  <si>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</si>
  <si>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</si>
  <si>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</si>
  <si>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</si>
  <si>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</si>
  <si>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</si>
  <si>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</si>
  <si>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</si>
  <si>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</si>
  <si>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</si>
  <si>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</si>
  <si>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</si>
  <si>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</si>
  <si>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</si>
  <si>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</si>
  <si>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</si>
  <si>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</si>
  <si>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</si>
  <si>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</si>
  <si>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</si>
  <si>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</si>
  <si>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</si>
  <si>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</si>
  <si>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</si>
  <si>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</si>
  <si>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</si>
  <si>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</si>
  <si>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</si>
  <si>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</si>
  <si>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</si>
  <si>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</si>
  <si>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</si>
  <si>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</si>
  <si>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</si>
  <si>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</si>
  <si>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</si>
  <si>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</si>
  <si>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</si>
  <si>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</si>
  <si>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</si>
  <si>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</si>
  <si>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</si>
  <si>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</si>
  <si>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</si>
  <si>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</si>
  <si>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</si>
  <si>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</si>
  <si>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</si>
  <si>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</si>
  <si>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</si>
  <si>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</si>
  <si>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</si>
  <si>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</si>
  <si>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</si>
  <si>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</si>
  <si>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</si>
  <si>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</si>
  <si>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</si>
  <si>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</si>
  <si>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</si>
  <si>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</si>
  <si>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</si>
  <si>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</si>
  <si>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</si>
  <si>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</si>
  <si>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</si>
  <si>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</si>
  <si>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</si>
  <si>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</si>
  <si>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</si>
  <si>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</si>
  <si>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</si>
  <si>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</si>
  <si>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</si>
  <si>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</si>
  <si>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</si>
  <si>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</si>
  <si>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</si>
  <si>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</si>
  <si>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</si>
  <si>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</si>
  <si>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</si>
  <si>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</si>
  <si>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</si>
  <si>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</si>
  <si>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</si>
  <si>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</si>
  <si>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</si>
  <si>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</si>
  <si>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</si>
  <si>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</si>
  <si>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</si>
  <si>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</si>
  <si>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</si>
  <si>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</si>
  <si>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</si>
  <si>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</si>
  <si>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</si>
  <si>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</si>
  <si>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</si>
  <si>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</si>
  <si>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</si>
  <si>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</si>
  <si>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</si>
  <si>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</si>
  <si>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</si>
  <si>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</si>
  <si>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</si>
  <si>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</si>
  <si>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</si>
  <si>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</si>
  <si>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</si>
  <si>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</si>
  <si>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</si>
  <si>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</si>
  <si>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</si>
  <si>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</si>
  <si>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</si>
  <si>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</si>
  <si>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</si>
  <si>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</si>
  <si>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</si>
  <si>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</si>
  <si>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</si>
  <si>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</si>
  <si>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</si>
  <si>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</si>
  <si>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</si>
  <si>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</si>
  <si>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</si>
  <si>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</si>
  <si>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</si>
  <si>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</si>
  <si>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</si>
  <si>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</si>
  <si>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</si>
  <si>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</si>
  <si>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</si>
  <si>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</si>
  <si>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</si>
  <si>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</si>
  <si>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</si>
  <si>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</si>
  <si>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</si>
  <si>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</si>
  <si>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</si>
  <si>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</si>
  <si>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</si>
  <si>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</si>
  <si>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</si>
  <si>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</si>
  <si>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</si>
  <si>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</si>
  <si>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</si>
  <si>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</si>
  <si>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</si>
  <si>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</si>
  <si>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</si>
  <si>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</si>
  <si>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</si>
  <si>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</si>
  <si>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</si>
  <si>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</si>
  <si>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</si>
  <si>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</si>
  <si>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</si>
  <si>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</si>
  <si>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</si>
  <si>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</si>
  <si>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</si>
  <si>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</si>
  <si>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</si>
  <si>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</si>
  <si>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</si>
  <si>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</si>
  <si>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</si>
  <si>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</si>
  <si>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</si>
  <si>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</si>
  <si>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</si>
  <si>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</si>
  <si>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</si>
  <si>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</si>
  <si>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</si>
  <si>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</si>
  <si>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</si>
  <si>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</si>
  <si>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</si>
  <si>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</si>
  <si>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</si>
  <si>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</si>
  <si>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</si>
  <si>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</si>
  <si>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</si>
  <si>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</si>
  <si>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</si>
  <si>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</si>
  <si>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</si>
  <si>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</si>
  <si>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</si>
  <si>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</si>
  <si>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</si>
  <si>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</si>
  <si>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</si>
  <si>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</si>
  <si>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</si>
  <si>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</si>
  <si>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</si>
  <si>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</si>
  <si>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</si>
  <si>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</si>
  <si>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</si>
  <si>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</si>
  <si>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</si>
  <si>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</si>
  <si>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</si>
  <si>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</si>
  <si>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</si>
  <si>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</si>
  <si>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</si>
  <si>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</si>
  <si>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</si>
  <si>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</si>
  <si>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</si>
  <si>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</si>
  <si>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</si>
  <si>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</si>
  <si>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</si>
  <si>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</si>
  <si>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</si>
  <si>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</si>
  <si>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</si>
  <si>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</si>
  <si>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</si>
  <si>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</si>
  <si>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</si>
  <si>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</si>
  <si>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</si>
  <si>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</si>
  <si>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</si>
  <si>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</si>
  <si>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</si>
  <si>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</si>
  <si>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</si>
  <si>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</si>
  <si>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</si>
  <si>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</si>
  <si>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</si>
  <si>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</si>
  <si>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</si>
  <si>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</si>
  <si>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</si>
  <si>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</si>
  <si>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</si>
  <si>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</si>
  <si>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</si>
  <si>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</si>
  <si>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</si>
  <si>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</si>
  <si>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</si>
  <si>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</si>
  <si>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</si>
  <si>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</si>
  <si>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</si>
  <si>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</si>
  <si>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</si>
  <si>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</si>
  <si>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</si>
  <si>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</si>
  <si>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</si>
  <si>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</si>
  <si>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</si>
  <si>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</si>
  <si>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</si>
  <si>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</si>
  <si>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</si>
  <si>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</si>
  <si>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</si>
  <si>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</si>
  <si>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</si>
  <si>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</si>
  <si>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</si>
  <si>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</si>
  <si>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</si>
  <si>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</si>
  <si>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</si>
  <si>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</si>
  <si>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</si>
  <si>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</si>
  <si>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</si>
  <si>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</si>
  <si>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</si>
  <si>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</si>
  <si>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</si>
  <si>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</si>
  <si>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</si>
  <si>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</si>
  <si>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</si>
  <si>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</si>
  <si>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</si>
  <si>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</si>
  <si>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</si>
  <si>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</si>
  <si>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</si>
  <si>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</si>
  <si>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</si>
  <si>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</si>
  <si>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</si>
  <si>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</si>
  <si>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</si>
  <si>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</si>
  <si>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</si>
  <si>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</si>
  <si>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</si>
  <si>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</si>
  <si>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</si>
  <si>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</si>
  <si>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</si>
  <si>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</si>
  <si>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</si>
  <si>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</si>
  <si>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</si>
  <si>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</si>
  <si>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</si>
  <si>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</si>
  <si>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</si>
  <si>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</si>
  <si>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</si>
  <si>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</si>
  <si>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</si>
  <si>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</si>
  <si>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</si>
  <si>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</si>
  <si>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</si>
  <si>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</si>
  <si>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</si>
  <si>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</si>
  <si>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</si>
  <si>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</si>
  <si>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</si>
  <si>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</si>
  <si>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</si>
  <si>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</si>
  <si>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</si>
  <si>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</si>
  <si>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</si>
  <si>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</si>
  <si>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</si>
  <si>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</si>
  <si>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</si>
  <si>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</si>
  <si>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</si>
  <si>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</si>
  <si>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</si>
  <si>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</si>
  <si>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</si>
  <si>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</si>
  <si>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</si>
  <si>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</si>
  <si>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</si>
  <si>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</si>
  <si>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</si>
  <si>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</si>
  <si>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</si>
  <si>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</si>
  <si>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</si>
  <si>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</si>
  <si>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</si>
  <si>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</si>
  <si>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</si>
  <si>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</si>
  <si>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</si>
  <si>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</si>
  <si>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</si>
  <si>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</si>
  <si>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</si>
  <si>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</si>
  <si>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</si>
  <si>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</si>
  <si>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</si>
  <si>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</si>
  <si>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</si>
  <si>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</si>
  <si>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</si>
  <si>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</si>
  <si>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</si>
  <si>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</si>
  <si>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</si>
  <si>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</si>
  <si>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</si>
  <si>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</si>
  <si>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</si>
  <si>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</si>
  <si>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</si>
  <si>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</si>
  <si>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</si>
  <si>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</si>
  <si>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</si>
  <si>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</si>
  <si>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</si>
  <si>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</si>
  <si>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</si>
  <si>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</si>
  <si>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</si>
  <si>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</si>
  <si>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</si>
  <si>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</si>
  <si>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</si>
  <si>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</si>
  <si>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</si>
  <si>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</si>
  <si>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</si>
  <si>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</si>
  <si>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</si>
  <si>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</si>
  <si>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</si>
  <si>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</si>
  <si>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</si>
  <si>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</si>
  <si>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</si>
  <si>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</si>
  <si>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</si>
  <si>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</si>
  <si>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</si>
  <si>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</si>
  <si>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</si>
  <si>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</si>
  <si>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</si>
  <si>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</si>
  <si>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</si>
  <si>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</si>
  <si>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</si>
  <si>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</si>
  <si>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</si>
  <si>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</si>
  <si>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</si>
  <si>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</si>
  <si>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</si>
  <si>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</si>
  <si>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</si>
  <si>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</si>
  <si>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</si>
  <si>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</si>
  <si>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</si>
  <si>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</si>
  <si>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</si>
  <si>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</si>
  <si>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</si>
  <si>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</si>
  <si>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</si>
  <si>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</si>
  <si>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</si>
  <si>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</si>
  <si>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</si>
  <si>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</si>
  <si>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</si>
  <si>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</si>
  <si>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</si>
  <si>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</si>
  <si>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</si>
  <si>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</si>
  <si>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</si>
  <si>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</si>
  <si>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</si>
  <si>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</si>
  <si>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</si>
  <si>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</si>
  <si>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</si>
  <si>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</si>
  <si>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</si>
  <si>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</si>
  <si>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</si>
  <si>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</si>
  <si>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</si>
  <si>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</si>
  <si>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</si>
  <si>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</si>
  <si>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</si>
  <si>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</si>
  <si>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</si>
  <si>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</si>
  <si>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</si>
  <si>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</si>
  <si>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</si>
  <si>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</si>
  <si>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</si>
  <si>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</si>
  <si>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</si>
  <si>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</si>
  <si>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</si>
  <si>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</si>
  <si>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</si>
  <si>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</si>
  <si>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</si>
  <si>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</si>
  <si>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</si>
  <si>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</si>
  <si>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</si>
  <si>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</si>
  <si>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</si>
  <si>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</si>
  <si>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</si>
  <si>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</si>
  <si>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</si>
  <si>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</si>
  <si>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</si>
  <si>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</si>
  <si>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</si>
  <si>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</si>
  <si>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</si>
  <si>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</si>
  <si>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</si>
  <si>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</si>
  <si>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</si>
  <si>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</si>
  <si>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</si>
  <si>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</si>
  <si>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</si>
  <si>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</si>
  <si>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</si>
  <si>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</si>
  <si>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</si>
  <si>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</si>
  <si>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</si>
  <si>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</si>
  <si>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</si>
  <si>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</si>
  <si>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</si>
  <si>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</si>
  <si>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</si>
  <si>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</si>
  <si>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</si>
  <si>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</si>
  <si>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</si>
  <si>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</si>
  <si>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</si>
  <si>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</si>
  <si>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</si>
  <si>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</si>
  <si>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</si>
  <si>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</si>
  <si>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</si>
  <si>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</si>
  <si>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</si>
  <si>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</si>
  <si>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</si>
  <si>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</si>
  <si>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</si>
  <si>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</si>
  <si>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</si>
  <si>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</si>
  <si>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</si>
  <si>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</si>
  <si>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</si>
  <si>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</si>
  <si>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</si>
  <si>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</si>
  <si>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</si>
  <si>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</si>
  <si>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</si>
  <si>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</si>
  <si>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</si>
  <si>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</si>
  <si>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</si>
  <si>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</si>
  <si>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</si>
  <si>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</si>
  <si>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</si>
  <si>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</si>
  <si>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</si>
  <si>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</si>
  <si>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</si>
  <si>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</si>
  <si>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</si>
  <si>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</si>
  <si>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</si>
  <si>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</si>
  <si>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</si>
  <si>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</si>
  <si>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</si>
  <si>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</si>
  <si>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</si>
  <si>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</si>
  <si>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</si>
  <si>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</si>
  <si>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</si>
  <si>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</si>
  <si>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</si>
  <si>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</si>
  <si>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</si>
  <si>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</si>
  <si>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</si>
  <si>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</si>
  <si>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</si>
  <si>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</si>
  <si>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</si>
  <si>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</si>
  <si>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</si>
  <si>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</si>
  <si>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</si>
  <si>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</si>
  <si>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</si>
  <si>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</si>
  <si>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</si>
  <si>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</si>
  <si>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</si>
  <si>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</si>
  <si>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</si>
  <si>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</si>
  <si>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</si>
  <si>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</si>
  <si>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</si>
  <si>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</si>
  <si>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</si>
  <si>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</si>
  <si>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</si>
  <si>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</si>
  <si>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</si>
  <si>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</si>
  <si>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</si>
  <si>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</si>
  <si>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</si>
  <si>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</si>
  <si>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</si>
  <si>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</si>
  <si>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</si>
  <si>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</si>
  <si>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</si>
  <si>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</si>
  <si>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</si>
  <si>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</si>
  <si>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</si>
  <si>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</si>
  <si>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</si>
  <si>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</si>
  <si>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</si>
  <si>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</si>
  <si>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</si>
  <si>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</si>
  <si>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</si>
  <si>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</si>
  <si>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</si>
  <si>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</si>
  <si>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</si>
  <si>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</si>
  <si>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</si>
  <si>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</si>
  <si>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</si>
  <si>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</si>
  <si>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</si>
  <si>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</si>
  <si>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</si>
  <si>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</si>
  <si>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</si>
  <si>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</si>
  <si>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</si>
  <si>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</si>
  <si>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</si>
  <si>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</si>
  <si>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</si>
  <si>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</si>
  <si>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</si>
  <si>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</si>
  <si>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</si>
  <si>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</si>
  <si>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</si>
  <si>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</si>
  <si>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</si>
  <si>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</si>
  <si>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</si>
  <si>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</si>
  <si>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</si>
  <si>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</si>
  <si>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</si>
  <si>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</si>
  <si>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</si>
  <si>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</si>
  <si>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</si>
  <si>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</si>
  <si>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</si>
  <si>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</si>
  <si>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</si>
  <si>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</si>
  <si>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</si>
  <si>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</si>
  <si>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</si>
  <si>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</si>
  <si>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</si>
  <si>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</si>
  <si>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</si>
  <si>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</si>
  <si>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</si>
  <si>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</si>
  <si>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</si>
  <si>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</si>
  <si>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</si>
  <si>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</si>
  <si>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</si>
  <si>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</si>
  <si>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</si>
  <si>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</si>
  <si>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</si>
  <si>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</si>
  <si>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</si>
  <si>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</si>
  <si>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</si>
  <si>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</si>
  <si>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</si>
  <si>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</si>
  <si>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</si>
  <si>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</si>
  <si>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</si>
  <si>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</si>
  <si>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</si>
  <si>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</si>
  <si>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</si>
  <si>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</si>
  <si>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</si>
  <si>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</si>
  <si>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</si>
  <si>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</si>
  <si>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</si>
  <si>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</si>
  <si>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</si>
  <si>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</si>
  <si>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</si>
  <si>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</si>
  <si>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</si>
  <si>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</si>
  <si>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</si>
  <si>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</si>
  <si>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</si>
  <si>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</si>
  <si>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</si>
  <si>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</si>
  <si>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</si>
  <si>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</si>
  <si>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</si>
  <si>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</si>
  <si>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</si>
  <si>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</si>
  <si>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</si>
  <si>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</si>
  <si>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</si>
  <si>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</si>
  <si>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</si>
  <si>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</si>
  <si>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</si>
  <si>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</si>
  <si>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</si>
  <si>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</si>
  <si>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</si>
  <si>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</si>
  <si>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</si>
  <si>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</si>
  <si>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</si>
  <si>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</si>
  <si>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</si>
  <si>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</si>
  <si>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</si>
  <si>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</si>
  <si>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</si>
  <si>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</si>
  <si>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</si>
  <si>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</si>
  <si>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</si>
  <si>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</si>
  <si>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</si>
  <si>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</si>
  <si>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</si>
  <si>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</si>
  <si>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</si>
  <si>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</si>
  <si>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</si>
  <si>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</si>
  <si>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</si>
  <si>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</si>
  <si>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</si>
  <si>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</si>
  <si>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</si>
  <si>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</si>
  <si>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</si>
  <si>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</si>
  <si>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</si>
  <si>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</si>
  <si>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</si>
  <si>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</si>
  <si>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</si>
  <si>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</si>
  <si>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</si>
  <si>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</si>
  <si>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</si>
  <si>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</si>
  <si>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</si>
  <si>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</si>
  <si>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</si>
  <si>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</si>
  <si>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</si>
  <si>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</si>
  <si>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</si>
  <si>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</si>
  <si>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</si>
  <si>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</si>
  <si>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</si>
  <si>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</si>
  <si>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</si>
  <si>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</si>
  <si>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</si>
  <si>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</si>
  <si>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</si>
  <si>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</si>
  <si>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</si>
  <si>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</si>
  <si>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</si>
  <si>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</si>
  <si>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</si>
  <si>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</si>
  <si>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</si>
  <si>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</si>
  <si>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</si>
  <si>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</si>
  <si>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</si>
  <si>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</si>
  <si>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</si>
  <si>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</si>
  <si>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</si>
  <si>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</si>
  <si>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</si>
  <si>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</si>
  <si>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</si>
  <si>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</si>
  <si>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</si>
  <si>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</si>
  <si>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</si>
  <si>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</si>
  <si>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</si>
  <si>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</si>
  <si>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</si>
  <si>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</si>
  <si>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</si>
  <si>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</si>
  <si>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</si>
  <si>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</si>
  <si>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</si>
  <si>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</si>
  <si>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</si>
  <si>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</si>
  <si>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</si>
  <si>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</si>
  <si>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</si>
  <si>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</si>
  <si>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</si>
  <si>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</si>
  <si>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</si>
  <si>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</si>
  <si>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</si>
  <si>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</si>
  <si>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</si>
  <si>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</si>
  <si>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</si>
  <si>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</si>
  <si>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</si>
  <si>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</si>
  <si>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</si>
  <si>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</si>
  <si>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</si>
  <si>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</si>
  <si>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</si>
  <si>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</si>
  <si>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</si>
  <si>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</si>
  <si>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</si>
  <si>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</si>
  <si>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</si>
  <si>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</si>
  <si>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</si>
  <si>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</si>
  <si>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</si>
  <si>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</si>
  <si>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</si>
  <si>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</si>
  <si>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</si>
  <si>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</si>
  <si>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</si>
  <si>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</si>
  <si>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</si>
  <si>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</si>
  <si>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</si>
  <si>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</si>
  <si>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</si>
  <si>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</si>
  <si>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</si>
  <si>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</si>
  <si>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</si>
  <si>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</si>
  <si>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</si>
  <si>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</si>
  <si>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</si>
  <si>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</si>
  <si>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</si>
  <si>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</si>
  <si>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</si>
  <si>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</si>
  <si>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</si>
  <si>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</si>
  <si>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</si>
  <si>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</si>
  <si>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</si>
  <si>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</si>
  <si>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</si>
  <si>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</si>
  <si>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</si>
  <si>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</si>
  <si>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</si>
  <si>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</si>
  <si>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</si>
  <si>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</si>
  <si>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</si>
  <si>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</si>
  <si>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</si>
  <si>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</si>
  <si>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</si>
  <si>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</si>
  <si>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</si>
  <si>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</si>
  <si>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</si>
  <si>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</si>
  <si>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</si>
  <si>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</si>
  <si>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</si>
  <si>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</si>
  <si>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</si>
  <si>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</si>
  <si>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</si>
  <si>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</si>
  <si>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</si>
  <si>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</si>
  <si>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</si>
  <si>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</si>
  <si>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</si>
  <si>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</si>
  <si>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</si>
  <si>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</si>
  <si>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</si>
  <si>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</si>
  <si>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</si>
  <si>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</si>
  <si>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</si>
  <si>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</si>
  <si>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</si>
  <si>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</si>
  <si>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</si>
  <si>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</si>
  <si>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</si>
  <si>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</si>
  <si>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</si>
  <si>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</si>
  <si>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</si>
  <si>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</si>
  <si>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</si>
  <si>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</si>
  <si>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</si>
  <si>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</si>
  <si>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</si>
  <si>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</si>
  <si>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</si>
  <si>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</si>
  <si>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</si>
  <si>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</si>
  <si>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</si>
  <si>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</si>
  <si>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</si>
  <si>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</si>
  <si>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</si>
  <si>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</si>
  <si>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</si>
  <si>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</si>
  <si>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</si>
  <si>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</si>
  <si>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</si>
  <si>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</si>
  <si>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</si>
  <si>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</si>
  <si>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</si>
  <si>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</si>
  <si>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</si>
  <si>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</si>
  <si>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</si>
  <si>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</si>
  <si>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</si>
  <si>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</si>
  <si>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</si>
  <si>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</si>
  <si>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</si>
  <si>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</si>
  <si>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</si>
  <si>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</si>
  <si>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</si>
  <si>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</si>
  <si>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</si>
  <si>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</si>
  <si>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</si>
  <si>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</si>
  <si>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</si>
  <si>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</si>
  <si>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</si>
  <si>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</si>
  <si>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</si>
  <si>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</si>
  <si>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</si>
  <si>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</si>
  <si>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</si>
  <si>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</si>
  <si>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</si>
  <si>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</si>
  <si>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</si>
  <si>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</si>
  <si>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</si>
  <si>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</si>
  <si>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</si>
  <si>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</si>
  <si>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</si>
  <si>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</si>
  <si>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</si>
  <si>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</si>
  <si>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</si>
  <si>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</si>
  <si>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</si>
  <si>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</si>
  <si>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</si>
  <si>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</si>
  <si>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</si>
  <si>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</si>
  <si>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</si>
  <si>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</si>
  <si>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</si>
  <si>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</si>
  <si>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</si>
  <si>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</si>
  <si>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</si>
  <si>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</si>
  <si>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</si>
  <si>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</si>
  <si>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</si>
  <si>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</si>
  <si>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</si>
  <si>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</si>
  <si>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</si>
  <si>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</si>
  <si>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</si>
  <si>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</si>
  <si>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</si>
  <si>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</si>
  <si>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</si>
  <si>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</si>
  <si>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</si>
  <si>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</si>
  <si>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</si>
  <si>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</si>
  <si>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</si>
  <si>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</si>
  <si>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</si>
  <si>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</si>
  <si>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</si>
  <si>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</si>
  <si>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</si>
  <si>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</si>
  <si>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</si>
  <si>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</si>
  <si>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</si>
  <si>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</si>
  <si>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</si>
  <si>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</si>
  <si>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</si>
  <si>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</si>
  <si>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</si>
  <si>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</si>
  <si>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</si>
  <si>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</si>
  <si>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</si>
  <si>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</si>
  <si>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</si>
  <si>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</si>
  <si>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</si>
  <si>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</si>
  <si>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</si>
  <si>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</si>
  <si>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</si>
  <si>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</si>
  <si>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</si>
  <si>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</si>
  <si>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</si>
  <si>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</si>
  <si>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</si>
  <si>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</si>
  <si>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</si>
  <si>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</si>
  <si>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</si>
  <si>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</si>
  <si>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</si>
  <si>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</si>
  <si>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</si>
  <si>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</si>
  <si>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</si>
  <si>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</si>
  <si>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</si>
  <si>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</si>
  <si>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</si>
  <si>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</si>
  <si>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</si>
  <si>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</si>
  <si>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</si>
  <si>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</si>
  <si>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</si>
  <si>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</si>
  <si>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</si>
  <si>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</si>
  <si>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</si>
  <si>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</si>
  <si>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</si>
  <si>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</si>
  <si>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</si>
  <si>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</si>
  <si>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</si>
  <si>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</si>
  <si>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</si>
  <si>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</si>
  <si>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</si>
  <si>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</si>
  <si>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</si>
  <si>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</si>
  <si>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</si>
  <si>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</si>
  <si>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</si>
  <si>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</si>
  <si>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</si>
  <si>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</si>
  <si>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</si>
  <si>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</si>
  <si>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</si>
  <si>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</si>
  <si>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</si>
  <si>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</si>
  <si>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</si>
  <si>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</si>
  <si>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</si>
  <si>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</si>
  <si>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</si>
  <si>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</si>
  <si>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</si>
  <si>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</si>
  <si>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</si>
  <si>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</si>
  <si>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</si>
  <si>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</si>
  <si>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</si>
  <si>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</si>
  <si>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</si>
  <si>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</si>
  <si>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</si>
  <si>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</si>
  <si>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</si>
  <si>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</si>
  <si>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</si>
  <si>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</si>
  <si>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</si>
  <si>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</si>
  <si>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</si>
  <si>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</si>
  <si>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</si>
  <si>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</si>
  <si>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</si>
  <si>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</si>
  <si>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</si>
  <si>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</si>
  <si>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</si>
  <si>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</si>
  <si>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</si>
  <si>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</si>
  <si>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</si>
  <si>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</si>
  <si>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</si>
  <si>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</si>
  <si>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</si>
  <si>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</si>
  <si>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</si>
  <si>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</si>
  <si>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</si>
  <si>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</si>
  <si>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</si>
  <si>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</si>
  <si>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</si>
  <si>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</si>
  <si>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</si>
  <si>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</si>
  <si>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</si>
  <si>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</si>
  <si>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</si>
  <si>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</si>
  <si>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</si>
  <si>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</si>
  <si>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</si>
  <si>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</si>
  <si>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</si>
  <si>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</si>
  <si>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</si>
  <si>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</si>
  <si>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</si>
  <si>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</si>
  <si>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</si>
  <si>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</si>
  <si>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</si>
  <si>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</si>
  <si>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</si>
  <si>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</si>
  <si>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</si>
  <si>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</si>
  <si>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</si>
  <si>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</si>
  <si>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</si>
  <si>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</si>
  <si>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</si>
  <si>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</si>
  <si>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</si>
  <si>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</si>
  <si>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</si>
  <si>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</si>
  <si>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</si>
  <si>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</si>
  <si>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</si>
  <si>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</si>
  <si>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</si>
  <si>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</si>
  <si>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</si>
  <si>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</si>
  <si>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</si>
  <si>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</si>
  <si>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</si>
  <si>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</si>
  <si>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</si>
  <si>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</si>
  <si>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</si>
  <si>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</si>
  <si>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</si>
  <si>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</si>
  <si>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</si>
  <si>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</si>
  <si>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</si>
  <si>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</si>
  <si>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</si>
  <si>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</si>
  <si>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</si>
  <si>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</si>
  <si>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</si>
  <si>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</si>
  <si>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</si>
  <si>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</si>
  <si>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</si>
  <si>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</si>
  <si>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</si>
  <si>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</si>
  <si>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</si>
  <si>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</si>
  <si>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</si>
  <si>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</si>
  <si>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</si>
  <si>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</si>
  <si>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</si>
  <si>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</si>
  <si>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</si>
  <si>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</si>
  <si>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</si>
  <si>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</si>
  <si>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</si>
  <si>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</si>
  <si>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</si>
  <si>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</si>
  <si>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</si>
  <si>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</si>
  <si>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</si>
  <si>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</si>
  <si>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</si>
  <si>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</si>
  <si>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</si>
  <si>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</si>
  <si>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</si>
  <si>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</si>
  <si>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</si>
  <si>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</si>
  <si>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</si>
  <si>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</si>
  <si>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</si>
  <si>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</si>
  <si>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</si>
  <si>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</si>
  <si>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</si>
  <si>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</si>
  <si>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</si>
  <si>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</si>
  <si>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</si>
  <si>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</si>
  <si>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</si>
  <si>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</si>
  <si>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</si>
  <si>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</si>
  <si>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</si>
  <si>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</si>
  <si>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</si>
  <si>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</si>
  <si>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</si>
  <si>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</si>
  <si>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</si>
  <si>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</si>
  <si>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</si>
  <si>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</si>
  <si>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</si>
  <si>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</si>
  <si>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</si>
  <si>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</si>
  <si>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</si>
  <si>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</si>
  <si>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</si>
  <si>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</si>
  <si>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</si>
  <si>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</si>
  <si>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</si>
  <si>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</si>
  <si>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</si>
  <si>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</si>
  <si>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</si>
  <si>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</si>
  <si>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</si>
  <si>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</si>
  <si>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</si>
  <si>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</si>
  <si>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</si>
  <si>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</si>
  <si>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</si>
  <si>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</si>
  <si>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</si>
  <si>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</si>
  <si>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</si>
  <si>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</si>
  <si>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</si>
  <si>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</si>
  <si>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</si>
  <si>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</si>
  <si>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</si>
  <si>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</si>
  <si>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</si>
  <si>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</si>
  <si>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</si>
  <si>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</si>
  <si>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</si>
  <si>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</si>
  <si>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</si>
  <si>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</si>
  <si>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</si>
  <si>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</si>
  <si>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</si>
  <si>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</si>
  <si>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</si>
  <si>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</si>
  <si>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</si>
  <si>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</si>
  <si>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</si>
  <si>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</si>
  <si>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</si>
  <si>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</si>
  <si>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</si>
  <si>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</si>
  <si>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</si>
  <si>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</si>
  <si>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</si>
  <si>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</si>
  <si>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</si>
  <si>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</si>
  <si>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</si>
  <si>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</si>
  <si>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</si>
  <si>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</si>
  <si>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</si>
  <si>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</si>
  <si>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</si>
  <si>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</si>
  <si>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</si>
  <si>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</si>
  <si>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</si>
  <si>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</si>
  <si>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</si>
  <si>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</si>
  <si>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</si>
  <si>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</si>
  <si>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</si>
  <si>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</si>
  <si>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</si>
  <si>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</si>
  <si>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</si>
  <si>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</si>
  <si>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</si>
  <si>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</si>
  <si>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</si>
  <si>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</si>
  <si>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</si>
  <si>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</si>
  <si>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</si>
  <si>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</si>
  <si>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</si>
  <si>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</si>
  <si>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</si>
  <si>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</si>
  <si>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</si>
  <si>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</si>
  <si>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</si>
  <si>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</si>
  <si>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</si>
  <si>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</si>
  <si>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</si>
  <si>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</si>
  <si>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</si>
  <si>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</si>
  <si>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</si>
  <si>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</si>
  <si>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</si>
  <si>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</si>
  <si>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</si>
  <si>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</si>
  <si>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</si>
  <si>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</si>
  <si>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</si>
  <si>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</si>
  <si>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</si>
  <si>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</si>
  <si>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</si>
  <si>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</si>
  <si>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</si>
  <si>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</si>
  <si>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</si>
  <si>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</si>
  <si>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</si>
  <si>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</si>
  <si>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</si>
  <si>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</si>
  <si>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</si>
  <si>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</si>
  <si>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</si>
  <si>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</si>
  <si>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</si>
  <si>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</si>
  <si>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</si>
  <si>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</si>
  <si>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</si>
  <si>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</si>
  <si>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</si>
  <si>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</si>
  <si>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</si>
  <si>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</si>
  <si>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</si>
  <si>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</si>
  <si>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</si>
  <si>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</si>
  <si>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</si>
  <si>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</si>
  <si>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</si>
  <si>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</si>
  <si>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</si>
  <si>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</si>
  <si>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</si>
  <si>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</si>
  <si>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</si>
  <si>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</si>
  <si>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</si>
  <si>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</si>
  <si>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</si>
  <si>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</si>
  <si>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</si>
  <si>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</si>
  <si>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</si>
  <si>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</si>
  <si>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</si>
  <si>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</si>
  <si>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</si>
  <si>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</si>
  <si>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</si>
  <si>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</si>
  <si>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</si>
  <si>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</si>
  <si>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</si>
  <si>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</si>
  <si>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</si>
  <si>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</si>
  <si>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</si>
  <si>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</si>
  <si>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</si>
  <si>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</si>
  <si>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</si>
  <si>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</si>
  <si>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</si>
  <si>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</si>
  <si>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</si>
  <si>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</si>
  <si>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</si>
  <si>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</si>
  <si>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</si>
  <si>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</si>
  <si>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</si>
  <si>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</si>
  <si>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</si>
  <si>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</si>
  <si>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</si>
  <si>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</si>
  <si>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</si>
  <si>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</si>
  <si>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</si>
  <si>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</si>
  <si>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</si>
  <si>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</si>
  <si>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</si>
  <si>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</si>
  <si>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</si>
  <si>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</si>
  <si>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</si>
  <si>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</si>
  <si>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</si>
  <si>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</si>
  <si>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</si>
  <si>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</si>
  <si>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</si>
  <si>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</si>
  <si>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</si>
  <si>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</si>
  <si>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</si>
  <si>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</si>
  <si>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</si>
  <si>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</si>
  <si>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</si>
  <si>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</si>
  <si>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</si>
  <si>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</si>
  <si>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</si>
  <si>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</si>
  <si>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</si>
  <si>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</si>
  <si>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</si>
  <si>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</si>
  <si>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</si>
  <si>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</si>
  <si>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</si>
  <si>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</si>
  <si>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</si>
  <si>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</si>
  <si>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</si>
  <si>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</si>
  <si>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</si>
  <si>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</si>
  <si>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</si>
  <si>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</si>
  <si>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</si>
  <si>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</si>
  <si>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</si>
  <si>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</si>
  <si>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</si>
  <si>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</si>
  <si>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</si>
  <si>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</si>
  <si>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</si>
  <si>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</si>
  <si>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</si>
  <si>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</si>
  <si>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</si>
  <si>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</si>
  <si>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</si>
  <si>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</si>
  <si>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</si>
  <si>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</si>
  <si>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</si>
  <si>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</si>
  <si>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</si>
  <si>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</si>
  <si>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</si>
  <si>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</si>
  <si>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</si>
  <si>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</si>
  <si>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</si>
  <si>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</si>
  <si>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</si>
  <si>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</si>
  <si>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</si>
  <si>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</si>
  <si>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</si>
  <si>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</si>
  <si>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</si>
  <si>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</si>
  <si>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</si>
  <si>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</si>
  <si>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</si>
  <si>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</si>
  <si>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</si>
  <si>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</si>
  <si>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</si>
  <si>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</si>
  <si>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</si>
  <si>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</si>
  <si>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</si>
  <si>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</si>
  <si>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</si>
  <si>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</si>
  <si>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</si>
  <si>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</si>
  <si>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</si>
  <si>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</si>
  <si>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</si>
  <si>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</si>
  <si>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</si>
  <si>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</si>
  <si>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</si>
  <si>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</si>
  <si>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</si>
  <si>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</si>
  <si>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</si>
  <si>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</si>
  <si>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</si>
  <si>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</si>
  <si>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</si>
  <si>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</si>
  <si>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</si>
  <si>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</si>
  <si>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</si>
  <si>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</si>
  <si>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</si>
  <si>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</si>
  <si>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</si>
  <si>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</si>
  <si>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</si>
  <si>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</si>
  <si>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</si>
  <si>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</si>
  <si>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</si>
  <si>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</si>
  <si>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</si>
  <si>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</si>
  <si>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</si>
  <si>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</si>
  <si>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</si>
  <si>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</si>
  <si>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</si>
  <si>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</si>
  <si>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</si>
  <si>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</si>
  <si>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</si>
  <si>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</si>
  <si>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</si>
  <si>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</si>
  <si>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</si>
  <si>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</si>
  <si>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</si>
  <si>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</si>
  <si>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</si>
  <si>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</si>
  <si>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</si>
  <si>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</si>
  <si>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</si>
  <si>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</si>
  <si>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</si>
  <si>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</si>
  <si>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</si>
  <si>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</si>
  <si>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</si>
  <si>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</si>
  <si>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</si>
  <si>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</si>
  <si>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</si>
  <si>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</si>
  <si>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</si>
  <si>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</si>
  <si>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</si>
  <si>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</si>
  <si>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</si>
  <si>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</si>
  <si>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</si>
  <si>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</si>
  <si>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</si>
  <si>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</si>
  <si>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</si>
  <si>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</si>
  <si>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</si>
  <si>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</si>
  <si>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</si>
  <si>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</si>
  <si>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</si>
  <si>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</si>
  <si>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</si>
  <si>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</si>
  <si>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</si>
  <si>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</si>
  <si>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</si>
  <si>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</si>
  <si>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</si>
  <si>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</si>
  <si>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</si>
  <si>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</si>
  <si>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</si>
  <si>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</si>
  <si>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</si>
  <si>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</si>
  <si>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</si>
  <si>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</si>
  <si>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</si>
  <si>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</si>
  <si>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</si>
  <si>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</si>
  <si>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</si>
  <si>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</si>
  <si>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</si>
  <si>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</si>
  <si>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</si>
  <si>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</si>
  <si>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</si>
  <si>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</si>
  <si>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</si>
  <si>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</si>
  <si>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</si>
  <si>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</si>
  <si>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</si>
  <si>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</si>
  <si>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</si>
  <si>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</si>
  <si>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</si>
  <si>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</si>
  <si>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</si>
  <si>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</si>
  <si>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</si>
  <si>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</si>
  <si>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</si>
  <si>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</si>
  <si>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</si>
  <si>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</si>
  <si>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</si>
  <si>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</si>
  <si>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</si>
  <si>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</si>
  <si>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</si>
  <si>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</si>
  <si>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</si>
  <si>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</si>
  <si>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</si>
  <si>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</si>
  <si>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</si>
  <si>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</si>
  <si>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</si>
  <si>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</si>
  <si>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</si>
  <si>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</si>
  <si>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</si>
  <si>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</si>
  <si>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</si>
  <si>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</si>
  <si>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</si>
  <si>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</si>
  <si>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</si>
  <si>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</si>
  <si>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</si>
  <si>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</si>
  <si>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</si>
  <si>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</si>
  <si>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</si>
  <si>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</si>
  <si>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</si>
  <si>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</si>
  <si>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</si>
  <si>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</si>
  <si>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</si>
  <si>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</si>
  <si>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</si>
  <si>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</si>
  <si>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</si>
  <si>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</si>
  <si>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</si>
  <si>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</si>
  <si>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</si>
  <si>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</si>
  <si>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</si>
  <si>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</si>
  <si>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</si>
  <si>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</si>
  <si>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</si>
  <si>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</si>
  <si>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</si>
  <si>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</si>
  <si>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</si>
  <si>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</si>
  <si>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</si>
  <si>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</si>
  <si>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</si>
  <si>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</si>
  <si>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</si>
  <si>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</si>
  <si>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</si>
  <si>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</si>
  <si>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</si>
  <si>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</si>
  <si>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</si>
  <si>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</si>
  <si>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</si>
  <si>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</si>
  <si>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</si>
  <si>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</si>
  <si>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</si>
  <si>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</si>
  <si>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</si>
  <si>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</si>
  <si>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</si>
  <si>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</si>
  <si>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</si>
  <si>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</si>
  <si>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</si>
  <si>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</si>
  <si>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</si>
  <si>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</si>
  <si>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</si>
  <si>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</si>
  <si>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</si>
  <si>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</si>
  <si>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</si>
  <si>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</si>
  <si>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</si>
  <si>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</si>
  <si>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</si>
  <si>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</si>
  <si>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</si>
  <si>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</si>
  <si>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</si>
  <si>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</si>
  <si>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</si>
  <si>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</si>
  <si>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</si>
  <si>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</si>
  <si>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</si>
  <si>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</si>
  <si>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</si>
  <si>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</si>
  <si>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</si>
  <si>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</si>
  <si>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</si>
  <si>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</si>
  <si>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</si>
  <si>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</si>
  <si>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</si>
  <si>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</si>
  <si>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</si>
  <si>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</si>
  <si>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</si>
  <si>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</si>
  <si>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</si>
  <si>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</si>
  <si>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</si>
  <si>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</si>
  <si>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</si>
  <si>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</si>
  <si>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</si>
  <si>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</si>
  <si>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</si>
  <si>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</si>
  <si>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</si>
  <si>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</si>
  <si>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</si>
  <si>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</si>
  <si>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</si>
  <si>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</si>
  <si>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</si>
  <si>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</si>
  <si>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</si>
  <si>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</si>
  <si>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</si>
  <si>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</si>
  <si>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</si>
  <si>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</si>
  <si>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</si>
  <si>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</si>
  <si>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</si>
  <si>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</si>
  <si>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</si>
  <si>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</si>
  <si>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</si>
  <si>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</si>
  <si>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</si>
  <si>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</si>
  <si>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</si>
  <si>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</si>
  <si>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</si>
  <si>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</si>
  <si>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</si>
  <si>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</si>
  <si>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</si>
  <si>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</si>
  <si>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</si>
  <si>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</si>
  <si>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</si>
  <si>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</si>
  <si>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</si>
  <si>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</si>
  <si>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</si>
  <si>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</si>
  <si>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</si>
  <si>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</si>
  <si>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</si>
  <si>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</si>
  <si>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</si>
  <si>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</si>
  <si>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</si>
  <si>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</si>
  <si>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</si>
  <si>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</si>
  <si>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</si>
  <si>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</si>
  <si>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</si>
  <si>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</si>
  <si>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</si>
  <si>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</si>
  <si>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</si>
  <si>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</si>
  <si>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</si>
  <si>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</si>
  <si>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</si>
  <si>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</si>
  <si>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</si>
  <si>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</si>
  <si>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</si>
  <si>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</si>
  <si>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</si>
  <si>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</si>
  <si>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</si>
  <si>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</si>
  <si>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</si>
  <si>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</si>
  <si>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</si>
  <si>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</si>
  <si>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</si>
  <si>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</si>
  <si>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</si>
  <si>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</si>
  <si>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</si>
  <si>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</si>
  <si>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</si>
  <si>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</si>
  <si>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</si>
  <si>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</si>
  <si>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</si>
  <si>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</si>
  <si>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</si>
  <si>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</si>
  <si>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</si>
  <si>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</si>
  <si>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</si>
  <si>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</si>
  <si>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</si>
  <si>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</si>
  <si>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</si>
  <si>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</si>
  <si>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</si>
  <si>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</si>
  <si>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</si>
  <si>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</si>
  <si>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</si>
  <si>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</si>
  <si>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</si>
  <si>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</si>
  <si>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</si>
  <si>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</si>
  <si>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</si>
  <si>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</si>
  <si>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</si>
  <si>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</si>
  <si>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</si>
  <si>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</si>
  <si>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</si>
  <si>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</si>
  <si>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</si>
  <si>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</si>
  <si>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</si>
  <si>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</si>
  <si>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</si>
  <si>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</si>
  <si>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</si>
  <si>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</si>
  <si>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</si>
  <si>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</si>
  <si>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</si>
  <si>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</si>
  <si>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</si>
  <si>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</si>
  <si>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</si>
  <si>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</si>
  <si>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</si>
  <si>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</si>
  <si>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</si>
  <si>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</si>
  <si>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</si>
  <si>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</si>
  <si>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</si>
  <si>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</si>
  <si>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</si>
  <si>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</si>
  <si>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</si>
  <si>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</si>
  <si>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</si>
  <si>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</si>
  <si>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</si>
  <si>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</si>
  <si>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</si>
  <si>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</si>
  <si>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</si>
  <si>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</si>
  <si>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</si>
  <si>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</si>
  <si>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</si>
  <si>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</si>
  <si>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</si>
  <si>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</si>
  <si>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</si>
  <si>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</si>
  <si>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</si>
  <si>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</si>
  <si>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</si>
  <si>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</si>
  <si>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</si>
  <si>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</si>
  <si>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</si>
  <si>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</si>
  <si>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</si>
  <si>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</si>
  <si>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</si>
  <si>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</si>
  <si>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</si>
  <si>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</si>
  <si>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</si>
  <si>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</si>
  <si>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</si>
  <si>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</si>
  <si>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</si>
  <si>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</si>
  <si>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</si>
  <si>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</si>
  <si>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</si>
  <si>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</si>
  <si>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</si>
  <si>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</si>
  <si>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</si>
  <si>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</si>
  <si>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</si>
  <si>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</si>
  <si>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</si>
  <si>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</si>
  <si>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</si>
  <si>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</si>
  <si>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</si>
  <si>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</si>
  <si>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</si>
  <si>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</si>
  <si>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</si>
  <si>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</si>
  <si>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</si>
  <si>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</si>
  <si>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</si>
  <si>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</si>
  <si>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</si>
  <si>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</si>
  <si>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</si>
  <si>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</si>
  <si>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</si>
  <si>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</si>
  <si>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</si>
  <si>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</si>
  <si>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</si>
  <si>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</si>
  <si>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</si>
  <si>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</si>
  <si>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</si>
  <si>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</si>
  <si>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</si>
  <si>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</si>
  <si>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</si>
  <si>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</si>
  <si>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</si>
  <si>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</si>
  <si>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</si>
  <si>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</si>
  <si>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</si>
  <si>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</si>
  <si>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</si>
  <si>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</si>
  <si>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</si>
  <si>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</si>
  <si>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</si>
  <si>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</si>
  <si>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</si>
  <si>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</si>
  <si>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</si>
  <si>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</si>
  <si>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</si>
  <si>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</si>
  <si>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</si>
  <si>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</si>
  <si>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</si>
  <si>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</si>
  <si>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</si>
  <si>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</si>
  <si>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</si>
  <si>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</si>
  <si>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</si>
  <si>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</si>
  <si>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</si>
  <si>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</si>
  <si>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</si>
  <si>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</si>
  <si>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</si>
  <si>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</si>
  <si>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</si>
  <si>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</si>
  <si>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</si>
  <si>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</si>
  <si>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</si>
  <si>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</si>
  <si>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</si>
  <si>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</si>
  <si>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</si>
  <si>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</si>
  <si>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</si>
  <si>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</si>
  <si>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</si>
  <si>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</si>
  <si>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</si>
  <si>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</si>
  <si>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</si>
  <si>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</si>
  <si>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</si>
  <si>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</si>
  <si>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</si>
  <si>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</si>
  <si>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</si>
  <si>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</si>
  <si>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</si>
  <si>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</si>
  <si>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</si>
  <si>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</si>
  <si>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</si>
  <si>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</si>
  <si>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</si>
  <si>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</si>
  <si>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</si>
  <si>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</si>
  <si>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</si>
  <si>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</si>
  <si>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</si>
  <si>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</si>
  <si>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</si>
  <si>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</si>
  <si>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</si>
  <si>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</si>
  <si>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</si>
  <si>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</si>
  <si>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</si>
  <si>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</si>
  <si>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</si>
  <si>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</si>
  <si>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</si>
  <si>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</si>
  <si>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</si>
  <si>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</si>
  <si>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</si>
  <si>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</si>
  <si>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</si>
  <si>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</si>
  <si>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</si>
  <si>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</si>
  <si>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</si>
  <si>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</si>
  <si>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</si>
  <si>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</si>
  <si>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</si>
  <si>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</si>
  <si>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</si>
  <si>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</si>
  <si>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</si>
  <si>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</si>
  <si>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</si>
  <si>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</si>
  <si>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</si>
  <si>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</si>
  <si>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</si>
  <si>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</si>
  <si>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</si>
  <si>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</si>
  <si>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</si>
  <si>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</si>
  <si>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</si>
  <si>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</si>
  <si>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</si>
  <si>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</si>
  <si>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</si>
  <si>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</si>
  <si>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</si>
  <si>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</si>
  <si>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</si>
  <si>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</si>
  <si>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</si>
  <si>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</si>
  <si>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</si>
  <si>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</si>
  <si>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</si>
  <si>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</si>
  <si>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</si>
  <si>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</si>
  <si>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</si>
  <si>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</si>
  <si>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</si>
  <si>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</si>
  <si>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</si>
  <si>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</si>
  <si>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</si>
  <si>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</si>
  <si>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</si>
  <si>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</si>
  <si>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</si>
  <si>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</si>
  <si>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</si>
  <si>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</si>
  <si>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</si>
  <si>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</si>
  <si>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</si>
  <si>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</si>
  <si>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</si>
  <si>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</si>
  <si>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</si>
  <si>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</si>
  <si>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</si>
  <si>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</si>
  <si>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</si>
  <si>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</si>
  <si>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</si>
  <si>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</si>
  <si>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</si>
  <si>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</si>
  <si>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</si>
  <si>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</si>
  <si>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</si>
  <si>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</si>
  <si>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</si>
  <si>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</si>
  <si>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</si>
  <si>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</si>
  <si>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</si>
  <si>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</si>
  <si>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</si>
  <si>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</si>
  <si>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</si>
  <si>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</si>
  <si>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</si>
  <si>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</si>
  <si>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</si>
  <si>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</si>
  <si>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</si>
  <si>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</si>
  <si>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</si>
  <si>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</si>
  <si>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</si>
  <si>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</si>
  <si>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</si>
  <si>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</si>
  <si>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</si>
  <si>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</si>
  <si>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</si>
  <si>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</si>
  <si>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</si>
  <si>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</si>
  <si>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</si>
  <si>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</si>
  <si>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</si>
  <si>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</si>
  <si>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</si>
  <si>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</si>
  <si>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</si>
  <si>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</si>
  <si>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</si>
  <si>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</si>
  <si>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</si>
  <si>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</si>
  <si>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</si>
  <si>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</si>
  <si>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</si>
  <si>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</si>
  <si>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</si>
  <si>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</si>
  <si>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</si>
  <si>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</si>
  <si>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</si>
  <si>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</si>
  <si>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</si>
  <si>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</si>
  <si>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</si>
  <si>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</si>
  <si>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</si>
  <si>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</si>
  <si>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</si>
  <si>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</si>
  <si>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</si>
  <si>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</si>
  <si>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</si>
  <si>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</si>
  <si>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</si>
  <si>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</si>
  <si>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</si>
  <si>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</si>
  <si>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</si>
  <si>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</si>
  <si>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</si>
  <si>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</si>
  <si>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</si>
  <si>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</si>
  <si>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</si>
  <si>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</si>
  <si>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</si>
  <si>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</si>
  <si>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</si>
  <si>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</si>
  <si>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</si>
  <si>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</si>
  <si>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</si>
  <si>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</si>
  <si>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</si>
  <si>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</si>
  <si>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</si>
  <si>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</si>
  <si>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</si>
  <si>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</si>
  <si>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</si>
  <si>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</si>
  <si>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</si>
  <si>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</si>
  <si>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</si>
  <si>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</si>
  <si>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</si>
  <si>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</si>
  <si>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</si>
  <si>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</si>
  <si>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</si>
  <si>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</si>
  <si>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</si>
  <si>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</si>
  <si>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</si>
  <si>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</si>
  <si>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</si>
  <si>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</si>
  <si>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</si>
  <si>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</si>
  <si>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</si>
  <si>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</si>
  <si>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</si>
  <si>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</si>
  <si>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</si>
  <si>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</si>
  <si>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</si>
  <si>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</si>
  <si>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</si>
  <si>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</si>
  <si>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</si>
  <si>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</si>
  <si>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</si>
  <si>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</si>
  <si>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</si>
  <si>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</si>
  <si>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</si>
  <si>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</si>
  <si>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</si>
  <si>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</si>
  <si>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</si>
  <si>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</si>
  <si>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</si>
  <si>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</si>
  <si>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</si>
  <si>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</si>
  <si>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</si>
  <si>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</si>
  <si>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</si>
  <si>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</si>
  <si>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</si>
  <si>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</si>
  <si>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</si>
  <si>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</si>
  <si>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</si>
  <si>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</si>
  <si>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</si>
  <si>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</si>
  <si>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</si>
  <si>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</si>
  <si>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</si>
  <si>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</si>
  <si>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</si>
  <si>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</si>
  <si>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</si>
  <si>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</si>
  <si>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</si>
  <si>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</si>
  <si>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</si>
  <si>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</si>
  <si>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</si>
  <si>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</si>
  <si>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</si>
  <si>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</si>
  <si>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</si>
  <si>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</si>
  <si>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</si>
  <si>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</si>
  <si>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</si>
  <si>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</si>
  <si>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</si>
  <si>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</si>
  <si>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</si>
  <si>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</si>
  <si>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</si>
  <si>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</si>
  <si>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</si>
  <si>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</si>
  <si>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</si>
  <si>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</si>
  <si>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</si>
  <si>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</si>
  <si>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</si>
  <si>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</si>
  <si>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</si>
  <si>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</si>
  <si>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</si>
  <si>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</si>
  <si>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</si>
  <si>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</si>
  <si>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</si>
  <si>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</si>
  <si>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</si>
  <si>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</si>
  <si>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</si>
  <si>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</si>
  <si>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</si>
  <si>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</si>
  <si>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</si>
  <si>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</si>
  <si>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</si>
  <si>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</si>
  <si>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</si>
  <si>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</si>
  <si>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</si>
  <si>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</si>
  <si>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</si>
  <si>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</si>
  <si>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</si>
  <si>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</si>
  <si>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</si>
  <si>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</si>
  <si>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</si>
  <si>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</si>
  <si>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</si>
  <si>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</si>
  <si>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</si>
  <si>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</si>
  <si>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</si>
  <si>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</si>
  <si>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</si>
  <si>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</si>
  <si>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</si>
  <si>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</si>
  <si>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</si>
  <si>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</si>
  <si>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</si>
  <si>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</si>
  <si>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</si>
  <si>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</si>
  <si>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</si>
  <si>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</si>
  <si>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</si>
  <si>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</si>
  <si>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</si>
  <si>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</si>
  <si>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</si>
  <si>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</si>
  <si>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</si>
  <si>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</si>
  <si>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</si>
  <si>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</si>
  <si>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</si>
  <si>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</si>
  <si>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</si>
  <si>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</si>
  <si>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</si>
  <si>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</si>
  <si>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</si>
  <si>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</si>
  <si>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</si>
  <si>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</si>
  <si>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</si>
  <si>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</si>
  <si>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</si>
  <si>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</si>
  <si>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</si>
  <si>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</si>
  <si>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</si>
  <si>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</si>
  <si>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</si>
  <si>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</si>
  <si>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</si>
  <si>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</si>
  <si>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</si>
  <si>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</si>
  <si>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</si>
  <si>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</si>
  <si>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</si>
  <si>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</si>
  <si>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</si>
  <si>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</si>
  <si>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</si>
  <si>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</si>
  <si>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</si>
  <si>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</si>
  <si>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</si>
  <si>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</si>
  <si>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</si>
  <si>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</si>
  <si>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</si>
  <si>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</si>
  <si>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</si>
  <si>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</si>
  <si>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</si>
  <si>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</si>
  <si>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</si>
  <si>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</si>
  <si>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</si>
  <si>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</si>
  <si>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</si>
  <si>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</si>
  <si>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</si>
  <si>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</si>
  <si>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</si>
  <si>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</si>
  <si>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</si>
  <si>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</si>
  <si>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</si>
  <si>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</si>
  <si>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</si>
  <si>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</si>
  <si>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</si>
  <si>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</si>
  <si>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</si>
  <si>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</si>
  <si>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</si>
  <si>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</si>
  <si>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</si>
  <si>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</si>
  <si>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</si>
  <si>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</si>
  <si>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</si>
  <si>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</si>
  <si>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</si>
  <si>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</si>
  <si>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</si>
  <si>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</si>
  <si>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</si>
  <si>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</si>
  <si>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</si>
  <si>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</si>
  <si>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</si>
  <si>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</si>
  <si>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</si>
  <si>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</si>
  <si>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</si>
  <si>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</si>
  <si>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</si>
  <si>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</si>
  <si>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</si>
  <si>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</si>
  <si>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</si>
  <si>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</si>
  <si>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</si>
  <si>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</si>
  <si>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</si>
  <si>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</si>
  <si>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</si>
  <si>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</si>
  <si>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</si>
  <si>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</si>
  <si>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</si>
  <si>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</si>
  <si>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</si>
  <si>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</si>
  <si>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</si>
  <si>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</si>
  <si>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</si>
  <si>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</si>
  <si>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</si>
  <si>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</si>
  <si>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</si>
  <si>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</si>
  <si>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</si>
  <si>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</si>
  <si>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</si>
  <si>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</si>
  <si>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</si>
  <si>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</si>
  <si>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</si>
  <si>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</si>
  <si>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</si>
  <si>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</si>
  <si>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</si>
  <si>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</si>
  <si>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</si>
  <si>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</si>
  <si>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</si>
  <si>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</si>
  <si>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</si>
  <si>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</si>
  <si>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</si>
  <si>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</si>
  <si>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</si>
  <si>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</si>
  <si>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</si>
  <si>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</si>
  <si>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</si>
  <si>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</si>
  <si>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</si>
  <si>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</si>
  <si>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</si>
  <si>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</si>
  <si>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</si>
  <si>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</si>
  <si>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</si>
  <si>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</si>
  <si>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</si>
  <si>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</si>
  <si>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</si>
  <si>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</si>
  <si>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</si>
  <si>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</si>
  <si>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</si>
  <si>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</si>
  <si>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</si>
  <si>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</si>
  <si>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</si>
  <si>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</si>
  <si>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</si>
  <si>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</si>
  <si>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</si>
  <si>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</si>
  <si>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</si>
  <si>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</si>
  <si>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</si>
  <si>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</si>
  <si>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</si>
  <si>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</si>
  <si>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</si>
  <si>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</si>
  <si>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</si>
  <si>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</si>
  <si>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</si>
  <si>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</si>
  <si>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</si>
  <si>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</si>
  <si>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</si>
  <si>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</si>
  <si>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</si>
  <si>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</si>
  <si>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</si>
  <si>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</si>
  <si>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</si>
  <si>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</si>
  <si>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</si>
  <si>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</si>
  <si>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</si>
  <si>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</si>
  <si>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</si>
  <si>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</si>
  <si>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</si>
  <si>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</si>
  <si>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</si>
  <si>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</si>
  <si>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</si>
  <si>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</si>
  <si>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</si>
  <si>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</si>
  <si>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</si>
  <si>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</si>
  <si>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</si>
  <si>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</si>
  <si>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</si>
  <si>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</si>
  <si>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</si>
  <si>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</si>
  <si>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</si>
  <si>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</si>
  <si>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</si>
  <si>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</si>
  <si>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</si>
  <si>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</si>
  <si>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</si>
  <si>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</si>
  <si>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</si>
  <si>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</si>
  <si>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</si>
  <si>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</si>
  <si>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</si>
  <si>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</si>
  <si>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</si>
  <si>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</si>
  <si>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</si>
  <si>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</si>
  <si>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</si>
  <si>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</si>
  <si>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</si>
  <si>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</si>
  <si>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</si>
  <si>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</si>
  <si>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</si>
  <si>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</si>
  <si>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</si>
  <si>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</si>
  <si>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</si>
  <si>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</si>
  <si>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</si>
  <si>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</si>
  <si>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</si>
  <si>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</si>
  <si>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</si>
  <si>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</si>
  <si>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</si>
  <si>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</si>
  <si>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</si>
  <si>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</si>
  <si>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</si>
  <si>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</si>
  <si>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</si>
  <si>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</si>
  <si>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</si>
  <si>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</si>
  <si>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</si>
  <si>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</si>
  <si>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</si>
  <si>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</si>
  <si>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</si>
  <si>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</si>
  <si>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</si>
  <si>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</si>
  <si>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</si>
  <si>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</si>
  <si>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</si>
  <si>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</si>
  <si>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</si>
  <si>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</si>
  <si>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</si>
  <si>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</si>
  <si>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</si>
  <si>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</si>
  <si>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</si>
  <si>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</si>
  <si>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</si>
  <si>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</si>
  <si>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</si>
  <si>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</si>
  <si>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</si>
  <si>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</si>
  <si>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</si>
  <si>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</si>
  <si>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</si>
  <si>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</si>
  <si>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</si>
  <si>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</si>
  <si>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</si>
  <si>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</si>
  <si>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</si>
  <si>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</si>
  <si>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</si>
  <si>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</si>
  <si>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</si>
  <si>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</si>
  <si>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</si>
  <si>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</si>
  <si>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</si>
  <si>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</si>
  <si>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</si>
  <si>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</si>
  <si>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</si>
  <si>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</si>
  <si>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</si>
  <si>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</si>
  <si>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</si>
  <si>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</si>
  <si>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</si>
  <si>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</si>
  <si>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</si>
  <si>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</si>
  <si>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</si>
  <si>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</si>
  <si>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</si>
  <si>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</si>
  <si>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</si>
  <si>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</si>
  <si>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</si>
  <si>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</si>
  <si>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</si>
  <si>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</si>
  <si>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</si>
  <si>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</si>
  <si>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</si>
  <si>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</si>
  <si>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</si>
  <si>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</si>
  <si>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</si>
  <si>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</si>
  <si>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</si>
  <si>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</si>
  <si>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</si>
  <si>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</si>
  <si>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</si>
  <si>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</si>
  <si>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</si>
  <si>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</si>
  <si>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</si>
  <si>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</si>
  <si>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</si>
  <si>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</si>
  <si>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</si>
  <si>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</si>
  <si>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</si>
  <si>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</si>
  <si>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</si>
  <si>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</si>
  <si>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</si>
  <si>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</si>
  <si>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</si>
  <si>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</si>
  <si>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</si>
  <si>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</si>
  <si>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</si>
  <si>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</si>
  <si>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</si>
  <si>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</si>
  <si>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</si>
  <si>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</si>
  <si>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</si>
  <si>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</si>
  <si>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</si>
  <si>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</si>
  <si>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</si>
  <si>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</si>
  <si>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</si>
  <si>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</si>
  <si>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</si>
  <si>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</si>
  <si>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</si>
  <si>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</si>
  <si>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</si>
  <si>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</si>
  <si>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</si>
  <si>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</si>
  <si>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</si>
  <si>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</si>
  <si>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</si>
  <si>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</si>
  <si>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</si>
  <si>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</si>
  <si>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</si>
  <si>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</si>
  <si>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</si>
  <si>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</si>
  <si>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</si>
  <si>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</si>
  <si>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</si>
  <si>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</si>
  <si>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</si>
  <si>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</si>
  <si>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</si>
  <si>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</si>
  <si>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</si>
  <si>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</si>
  <si>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</si>
  <si>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</si>
  <si>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</si>
  <si>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</si>
  <si>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</si>
  <si>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</si>
  <si>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</si>
  <si>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</si>
  <si>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</si>
  <si>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</si>
  <si>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</si>
  <si>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</si>
  <si>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</si>
  <si>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</si>
  <si>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</si>
  <si>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</si>
  <si>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</si>
  <si>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</si>
  <si>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</si>
  <si>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</si>
  <si>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</si>
  <si>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</si>
  <si>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</si>
  <si>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</si>
  <si>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</si>
  <si>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</si>
  <si>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</si>
  <si>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</si>
  <si>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</si>
  <si>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</si>
  <si>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</si>
  <si>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</si>
  <si>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</si>
  <si>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</si>
  <si>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</si>
  <si>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</si>
  <si>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</si>
  <si>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</si>
  <si>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</si>
  <si>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</si>
  <si>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</si>
  <si>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</si>
  <si>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</si>
  <si>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</si>
  <si>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</si>
  <si>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</si>
  <si>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</si>
  <si>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</si>
  <si>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</si>
  <si>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</si>
  <si>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</si>
  <si>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</si>
  <si>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</si>
  <si>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</si>
  <si>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</si>
  <si>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</si>
  <si>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</si>
  <si>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</si>
  <si>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</si>
  <si>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</si>
  <si>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</si>
  <si>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</si>
  <si>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</si>
  <si>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</si>
  <si>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</si>
  <si>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</si>
  <si>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</si>
  <si>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</si>
  <si>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</si>
  <si>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</si>
  <si>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</si>
  <si>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</si>
  <si>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</si>
  <si>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</si>
  <si>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</si>
  <si>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</si>
  <si>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</si>
  <si>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</si>
  <si>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</si>
  <si>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</si>
  <si>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</si>
  <si>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</si>
  <si>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</si>
  <si>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</si>
  <si>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</si>
  <si>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</si>
  <si>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</si>
  <si>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</si>
  <si>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</si>
  <si>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</si>
  <si>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</si>
  <si>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</si>
  <si>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</si>
  <si>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</si>
  <si>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</si>
  <si>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</si>
  <si>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</si>
  <si>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</si>
  <si>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</si>
  <si>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</si>
  <si>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</si>
  <si>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</si>
  <si>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</si>
  <si>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</si>
  <si>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</si>
  <si>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</si>
  <si>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</si>
  <si>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</si>
  <si>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</si>
  <si>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</si>
  <si>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</si>
  <si>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</si>
  <si>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</si>
  <si>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</si>
  <si>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</si>
  <si>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</si>
  <si>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</si>
  <si>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</si>
  <si>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</si>
  <si>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</si>
  <si>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</si>
  <si>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</si>
  <si>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</si>
  <si>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</si>
  <si>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</si>
  <si>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</si>
  <si>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</si>
  <si>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</si>
  <si>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</si>
  <si>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</si>
  <si>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</si>
  <si>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</si>
  <si>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</si>
  <si>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</si>
  <si>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</si>
  <si>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</si>
  <si>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</si>
  <si>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</si>
  <si>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</si>
  <si>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</si>
  <si>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</si>
  <si>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</si>
  <si>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</si>
  <si>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</si>
  <si>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</si>
  <si>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</si>
  <si>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</si>
  <si>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</si>
  <si>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</si>
  <si>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</si>
  <si>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</si>
  <si>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</si>
  <si>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</si>
  <si>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</si>
  <si>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</si>
  <si>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</si>
  <si>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</si>
  <si>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</si>
  <si>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</si>
  <si>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</si>
  <si>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</si>
  <si>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</si>
  <si>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</si>
  <si>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</si>
  <si>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</si>
  <si>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</si>
  <si>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</si>
  <si>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</si>
  <si>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</si>
  <si>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</si>
  <si>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</si>
  <si>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</si>
  <si>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</si>
  <si>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</si>
  <si>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</si>
  <si>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</si>
  <si>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</si>
  <si>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</si>
  <si>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</si>
  <si>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</si>
  <si>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</si>
  <si>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</si>
  <si>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</si>
  <si>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</si>
  <si>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</si>
  <si>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</si>
  <si>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</si>
  <si>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</si>
  <si>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</si>
  <si>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</si>
  <si>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</si>
  <si>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</si>
  <si>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</si>
  <si>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</si>
  <si>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</si>
  <si>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</si>
  <si>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</si>
  <si>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</si>
  <si>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</si>
  <si>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</si>
  <si>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</si>
  <si>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</si>
  <si>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</si>
  <si>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</si>
  <si>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</si>
  <si>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</si>
  <si>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</si>
  <si>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</si>
  <si>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</si>
  <si>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</si>
  <si>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</si>
  <si>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</si>
  <si>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</si>
  <si>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</si>
  <si>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</si>
  <si>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</si>
  <si>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</si>
  <si>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</si>
  <si>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</si>
  <si>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</si>
  <si>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</si>
  <si>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</si>
  <si>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</si>
  <si>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</si>
  <si>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</si>
  <si>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</si>
  <si>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</si>
  <si>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</si>
  <si>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</si>
  <si>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</si>
  <si>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</si>
  <si>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</si>
  <si>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</si>
  <si>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</si>
  <si>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</si>
  <si>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</si>
  <si>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</si>
  <si>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</si>
  <si>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</si>
  <si>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</si>
  <si>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</si>
  <si>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</si>
  <si>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</si>
  <si>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</si>
  <si>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</si>
  <si>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</si>
  <si>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</si>
  <si>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</si>
  <si>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</si>
  <si>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</si>
  <si>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</si>
  <si>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</si>
  <si>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</si>
  <si>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</si>
  <si>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</si>
  <si>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</si>
  <si>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</si>
  <si>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</si>
  <si>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</si>
  <si>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</si>
  <si>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</si>
  <si>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</si>
  <si>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</si>
  <si>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</si>
  <si>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</si>
  <si>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</si>
  <si>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</si>
  <si>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</si>
  <si>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</si>
  <si>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</si>
  <si>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</si>
  <si>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</si>
  <si>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</si>
  <si>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</si>
  <si>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</si>
  <si>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</si>
  <si>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</si>
  <si>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</si>
  <si>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</si>
  <si>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</si>
  <si>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</si>
  <si>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</si>
  <si>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</si>
  <si>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</si>
  <si>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</si>
  <si>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</si>
  <si>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</si>
  <si>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</si>
  <si>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</si>
  <si>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</si>
  <si>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</si>
  <si>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</si>
  <si>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</si>
  <si>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</si>
  <si>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</si>
  <si>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</si>
  <si>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</si>
  <si>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</si>
  <si>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</si>
  <si>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</si>
  <si>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</si>
  <si>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</si>
  <si>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</si>
  <si>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</si>
  <si>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</si>
  <si>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</si>
  <si>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</si>
  <si>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</si>
  <si>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</si>
  <si>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</si>
  <si>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</si>
  <si>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</si>
  <si>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</si>
  <si>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</si>
  <si>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</si>
  <si>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</si>
  <si>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</si>
  <si>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</si>
  <si>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</si>
  <si>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</si>
  <si>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</si>
  <si>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</si>
  <si>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</si>
  <si>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</si>
  <si>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</si>
  <si>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</si>
  <si>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</si>
  <si>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</si>
  <si>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</si>
  <si>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</si>
  <si>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</si>
  <si>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</si>
  <si>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</si>
  <si>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</si>
  <si>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</si>
  <si>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</si>
  <si>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</si>
  <si>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</si>
  <si>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</si>
  <si>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</si>
  <si>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</si>
  <si>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</si>
  <si>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</si>
  <si>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</si>
  <si>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</si>
  <si>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</si>
  <si>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</si>
  <si>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</si>
  <si>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</si>
  <si>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</si>
  <si>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</si>
  <si>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</si>
  <si>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</si>
  <si>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</si>
  <si>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</si>
  <si>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</si>
  <si>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</si>
  <si>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</si>
  <si>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</si>
  <si>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</si>
  <si>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</si>
  <si>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</si>
  <si>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</si>
  <si>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</si>
  <si>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</si>
  <si>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</si>
  <si>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</si>
  <si>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</si>
  <si>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</si>
  <si>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</si>
  <si>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</si>
  <si>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</si>
  <si>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</si>
  <si>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</si>
  <si>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</si>
  <si>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</si>
  <si>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</si>
  <si>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</si>
  <si>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</si>
  <si>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</si>
  <si>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</si>
  <si>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</si>
  <si>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</si>
  <si>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</si>
  <si>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</si>
  <si>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</si>
  <si>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</si>
  <si>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</si>
  <si>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</si>
  <si>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</si>
  <si>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</si>
  <si>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</si>
  <si>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</si>
  <si>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</si>
  <si>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</si>
  <si>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</si>
  <si>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</si>
  <si>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</si>
  <si>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</si>
  <si>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</si>
  <si>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</si>
  <si>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</si>
  <si>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</si>
  <si>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</si>
  <si>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</si>
  <si>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</si>
  <si>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</si>
  <si>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</si>
  <si>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</si>
  <si>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</si>
  <si>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</si>
  <si>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</si>
  <si>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</si>
  <si>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</si>
  <si>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</si>
  <si>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</si>
  <si>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</si>
  <si>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</si>
  <si>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</si>
  <si>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</si>
  <si>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</si>
  <si>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</si>
  <si>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</si>
  <si>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</si>
  <si>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</si>
  <si>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</si>
  <si>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</si>
  <si>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</si>
  <si>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</si>
  <si>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</si>
  <si>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</si>
  <si>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</si>
  <si>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</si>
  <si>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</si>
  <si>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</si>
  <si>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</si>
  <si>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</si>
  <si>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</si>
  <si>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</si>
  <si>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</si>
  <si>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</si>
  <si>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</si>
  <si>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</si>
  <si>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</si>
  <si>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</si>
  <si>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</si>
  <si>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</si>
  <si>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</si>
  <si>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</si>
  <si>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</si>
  <si>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</si>
  <si>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</si>
  <si>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</si>
  <si>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</si>
  <si>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</si>
  <si>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</si>
  <si>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</si>
  <si>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</si>
  <si>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</si>
  <si>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</si>
  <si>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</si>
  <si>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</si>
  <si>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</si>
  <si>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</si>
  <si>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</si>
  <si>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</si>
  <si>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</si>
  <si>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</si>
  <si>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</si>
  <si>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</si>
  <si>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</si>
  <si>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</si>
  <si>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</si>
  <si>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</si>
  <si>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</si>
  <si>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</si>
  <si>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</si>
  <si>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</si>
  <si>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</si>
  <si>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</si>
  <si>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</si>
  <si>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</si>
  <si>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</si>
  <si>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</si>
  <si>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</si>
  <si>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</si>
  <si>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</si>
  <si>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</si>
  <si>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</si>
  <si>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</si>
  <si>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</si>
  <si>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</si>
  <si>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</si>
  <si>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</si>
  <si>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</si>
  <si>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</si>
  <si>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</si>
  <si>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</si>
  <si>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</si>
  <si>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</si>
  <si>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</si>
  <si>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</si>
  <si>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</si>
  <si>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</si>
  <si>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</si>
  <si>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</si>
  <si>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</si>
  <si>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</si>
  <si>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</si>
  <si>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</si>
  <si>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</si>
  <si>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</si>
  <si>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</si>
  <si>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</si>
  <si>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</si>
  <si>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</si>
  <si>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</si>
  <si>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</si>
  <si>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</si>
  <si>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</si>
  <si>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</si>
  <si>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</si>
  <si>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</si>
  <si>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</si>
  <si>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</si>
  <si>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</si>
  <si>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</si>
  <si>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</si>
  <si>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</si>
  <si>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</si>
  <si>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</si>
  <si>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</si>
  <si>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</si>
  <si>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</si>
  <si>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</si>
  <si>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</si>
  <si>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</si>
  <si>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</si>
  <si>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</si>
  <si>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</si>
  <si>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</si>
  <si>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</si>
  <si>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</si>
  <si>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</si>
  <si>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</si>
  <si>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</si>
  <si>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</si>
  <si>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</si>
  <si>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</si>
  <si>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</si>
  <si>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</si>
  <si>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</si>
  <si>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</si>
  <si>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</si>
  <si>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</si>
  <si>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</si>
  <si>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</si>
  <si>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</si>
  <si>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</si>
  <si>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</si>
  <si>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</si>
  <si>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</si>
  <si>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</si>
  <si>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</si>
  <si>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</si>
  <si>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</si>
  <si>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</si>
  <si>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</si>
  <si>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</si>
  <si>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</si>
  <si>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</si>
  <si>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</si>
  <si>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</si>
  <si>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</si>
  <si>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</si>
  <si>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</si>
  <si>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</si>
  <si>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</si>
  <si>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</si>
  <si>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</si>
  <si>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</si>
  <si>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</si>
  <si>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</si>
  <si>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</si>
  <si>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</si>
  <si>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</si>
  <si>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</si>
  <si>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</si>
  <si>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</si>
  <si>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</si>
  <si>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</si>
  <si>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</si>
  <si>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</si>
  <si>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</si>
  <si>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</si>
  <si>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</si>
  <si>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</si>
  <si>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</si>
  <si>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</si>
  <si>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</si>
  <si>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</si>
  <si>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</si>
  <si>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</si>
  <si>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</si>
  <si>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</si>
  <si>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</si>
  <si>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</si>
  <si>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</si>
  <si>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</si>
  <si>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</si>
  <si>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</si>
  <si>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</si>
  <si>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</si>
  <si>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</si>
  <si>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</si>
  <si>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</si>
  <si>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</si>
  <si>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</si>
  <si>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</si>
  <si>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</si>
  <si>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</si>
  <si>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</si>
  <si>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</si>
  <si>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</si>
  <si>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</si>
  <si>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</si>
  <si>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</si>
  <si>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</si>
  <si>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</si>
  <si>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</si>
  <si>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</si>
  <si>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</si>
  <si>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</si>
  <si>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</si>
  <si>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</si>
  <si>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</si>
  <si>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</si>
  <si>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</si>
  <si>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</si>
  <si>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</si>
  <si>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</si>
  <si>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</si>
  <si>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</si>
  <si>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</si>
  <si>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</si>
  <si>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</si>
  <si>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</si>
  <si>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</si>
  <si>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</si>
  <si>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</si>
  <si>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</si>
  <si>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</si>
  <si>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</si>
  <si>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</si>
  <si>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</si>
  <si>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</si>
  <si>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</si>
  <si>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</si>
  <si>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</si>
  <si>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</si>
  <si>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</si>
  <si>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</si>
  <si>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</si>
  <si>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</si>
  <si>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</si>
  <si>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</si>
  <si>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</si>
  <si>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</si>
  <si>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</si>
  <si>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</si>
  <si>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</si>
  <si>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</si>
  <si>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</si>
  <si>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</si>
  <si>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</si>
  <si>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</si>
  <si>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</si>
  <si>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</si>
  <si>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</si>
  <si>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</si>
  <si>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</si>
  <si>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</si>
  <si>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</si>
  <si>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</si>
  <si>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</si>
  <si>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</si>
  <si>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</si>
  <si>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</si>
  <si>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</si>
  <si>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</si>
  <si>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</si>
  <si>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</si>
  <si>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</si>
  <si>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</si>
  <si>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</si>
  <si>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</si>
  <si>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</si>
  <si>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</si>
  <si>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</si>
  <si>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</si>
  <si>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</si>
  <si>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</si>
  <si>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</si>
  <si>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</si>
  <si>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</si>
  <si>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</si>
  <si>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</si>
  <si>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</si>
  <si>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</si>
  <si>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</si>
  <si>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</si>
  <si>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</si>
  <si>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</si>
  <si>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</si>
  <si>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</si>
  <si>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</si>
  <si>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</si>
  <si>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</si>
  <si>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</si>
  <si>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</si>
  <si>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</si>
  <si>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</si>
  <si>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</si>
  <si>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</si>
  <si>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</si>
  <si>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</si>
  <si>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</si>
  <si>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</si>
  <si>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</si>
  <si>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</si>
  <si>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</si>
  <si>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</si>
  <si>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</si>
  <si>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</si>
  <si>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</si>
  <si>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</si>
  <si>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</si>
  <si>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</si>
  <si>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</si>
  <si>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</si>
  <si>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</si>
  <si>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</si>
  <si>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</si>
  <si>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</si>
  <si>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</si>
  <si>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</si>
  <si>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</si>
  <si>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</si>
  <si>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</si>
  <si>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</si>
  <si>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</si>
  <si>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</si>
  <si>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</si>
  <si>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</si>
  <si>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</si>
  <si>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</si>
  <si>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</si>
  <si>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</si>
  <si>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</si>
  <si>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</si>
  <si>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</si>
  <si>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</si>
  <si>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</si>
  <si>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</si>
  <si>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</si>
  <si>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</si>
  <si>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</si>
  <si>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</si>
  <si>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</si>
  <si>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</si>
  <si>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</si>
  <si>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</si>
  <si>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</si>
  <si>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</si>
  <si>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</si>
  <si>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</si>
  <si>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</si>
  <si>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</si>
  <si>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</si>
  <si>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</si>
  <si>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</si>
  <si>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</si>
  <si>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</si>
  <si>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</si>
  <si>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</si>
  <si>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</si>
  <si>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</si>
  <si>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</si>
  <si>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</si>
  <si>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</si>
  <si>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</si>
  <si>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</si>
  <si>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</si>
  <si>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</si>
  <si>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</si>
  <si>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</si>
  <si>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</si>
  <si>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</si>
  <si>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</si>
  <si>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</si>
  <si>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</si>
  <si>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</si>
  <si>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</si>
  <si>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</si>
  <si>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</si>
  <si>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</si>
  <si>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</si>
  <si>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</si>
  <si>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</si>
  <si>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</si>
  <si>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</si>
  <si>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</si>
  <si>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</si>
  <si>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</si>
  <si>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</si>
  <si>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</si>
  <si>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</si>
  <si>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</si>
  <si>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</si>
  <si>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</si>
  <si>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</si>
  <si>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</si>
  <si>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</si>
  <si>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</si>
  <si>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</si>
  <si>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</si>
  <si>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</si>
  <si>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</si>
  <si>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</si>
  <si>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</si>
  <si>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</si>
  <si>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</si>
  <si>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</si>
  <si>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</si>
  <si>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</si>
  <si>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</si>
  <si>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</si>
  <si>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</si>
  <si>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</si>
  <si>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</si>
  <si>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</si>
  <si>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</si>
  <si>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</si>
  <si>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</si>
  <si>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</si>
  <si>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</si>
  <si>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</si>
  <si>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</si>
  <si>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</si>
  <si>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</si>
  <si>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</si>
  <si>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</si>
  <si>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</si>
  <si>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</si>
  <si>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</si>
  <si>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</si>
  <si>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</si>
  <si>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</si>
  <si>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</si>
  <si>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</si>
  <si>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</si>
  <si>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</si>
  <si>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</si>
  <si>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</si>
  <si>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</si>
  <si>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</si>
  <si>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</si>
  <si>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</si>
  <si>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</si>
  <si>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</si>
  <si>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</si>
  <si>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</si>
  <si>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</si>
  <si>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</si>
  <si>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</si>
  <si>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</si>
  <si>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</si>
  <si>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</si>
  <si>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</si>
  <si>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</si>
  <si>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</si>
  <si>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</si>
  <si>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</si>
  <si>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</si>
  <si>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</si>
  <si>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</si>
  <si>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</si>
  <si>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</si>
  <si>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</si>
  <si>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</si>
  <si>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</si>
  <si>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</si>
  <si>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</si>
  <si>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</si>
  <si>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</si>
  <si>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</si>
  <si>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</si>
  <si>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</si>
  <si>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</si>
  <si>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</si>
  <si>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</si>
  <si>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</si>
  <si>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</si>
  <si>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</si>
  <si>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</si>
  <si>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</si>
  <si>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</si>
  <si>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</si>
  <si>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</si>
  <si>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</si>
  <si>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</si>
  <si>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</si>
  <si>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</si>
  <si>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</si>
  <si>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</si>
  <si>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</si>
  <si>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</si>
  <si>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</si>
  <si>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</si>
  <si>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</si>
  <si>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</si>
  <si>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</si>
  <si>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</si>
  <si>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</si>
  <si>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</si>
  <si>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</si>
  <si>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</si>
  <si>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</si>
  <si>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</si>
  <si>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</si>
  <si>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</si>
  <si>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</si>
  <si>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</si>
  <si>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</si>
  <si>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</si>
  <si>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</si>
  <si>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</si>
  <si>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</si>
  <si>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</si>
  <si>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</si>
  <si>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</si>
  <si>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</si>
  <si>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</si>
  <si>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</si>
  <si>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</si>
  <si>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</si>
  <si>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</si>
  <si>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</si>
  <si>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</si>
  <si>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</si>
  <si>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</si>
  <si>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</si>
  <si>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</si>
  <si>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</si>
  <si>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</si>
  <si>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</si>
  <si>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</si>
  <si>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</si>
  <si>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</si>
  <si>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</si>
  <si>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</si>
  <si>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</si>
  <si>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</si>
  <si>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</si>
  <si>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</si>
  <si>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</si>
  <si>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</si>
  <si>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</si>
  <si>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</si>
  <si>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</si>
  <si>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</si>
  <si>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</si>
  <si>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</si>
  <si>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</si>
  <si>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</si>
  <si>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</si>
  <si>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</si>
  <si>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</si>
  <si>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</si>
  <si>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</si>
  <si>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</si>
  <si>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</si>
  <si>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</si>
  <si>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</si>
  <si>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</si>
  <si>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</si>
  <si>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</si>
  <si>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</si>
  <si>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</si>
  <si>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</si>
  <si>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</si>
  <si>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</si>
  <si>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</si>
  <si>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</si>
  <si>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</si>
  <si>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</si>
  <si>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</si>
  <si>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</si>
  <si>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</si>
  <si>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</si>
  <si>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</si>
  <si>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</si>
  <si>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</si>
  <si>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</si>
  <si>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</si>
  <si>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</si>
  <si>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</si>
  <si>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</si>
  <si>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</si>
  <si>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</si>
  <si>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</si>
  <si>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</si>
  <si>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</si>
  <si>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</si>
  <si>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</si>
  <si>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</si>
  <si>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</si>
  <si>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</si>
  <si>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</si>
  <si>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</si>
  <si>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</si>
  <si>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</si>
  <si>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</si>
  <si>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</si>
  <si>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</si>
  <si>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</si>
  <si>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</si>
  <si>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</si>
  <si>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</si>
  <si>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</si>
  <si>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</si>
  <si>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</si>
  <si>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</si>
  <si>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</si>
  <si>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</si>
  <si>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</si>
  <si>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</si>
  <si>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</si>
  <si>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</si>
  <si>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</si>
  <si>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</si>
  <si>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</si>
  <si>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</si>
  <si>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</si>
  <si>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</si>
  <si>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</si>
  <si>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</si>
  <si>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</si>
  <si>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</si>
  <si>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</si>
  <si>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</si>
  <si>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</si>
  <si>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</si>
  <si>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</si>
  <si>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</si>
  <si>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</si>
  <si>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</si>
  <si>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</si>
  <si>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</si>
  <si>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</si>
  <si>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</si>
  <si>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</si>
  <si>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</si>
  <si>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</si>
  <si>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</si>
  <si>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</si>
  <si>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</si>
  <si>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</si>
  <si>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</si>
  <si>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</si>
  <si>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</si>
  <si>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</si>
  <si>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</si>
  <si>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</si>
  <si>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</si>
  <si>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</si>
  <si>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</si>
  <si>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</si>
  <si>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</si>
  <si>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</si>
  <si>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</si>
  <si>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</si>
  <si>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</si>
  <si>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</si>
  <si>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</si>
  <si>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</si>
  <si>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</si>
  <si>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</si>
  <si>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</si>
  <si>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</si>
  <si>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</si>
  <si>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</si>
  <si>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</si>
  <si>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</si>
  <si>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</si>
  <si>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</si>
  <si>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</si>
  <si>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</si>
  <si>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</si>
  <si>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</si>
  <si>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</si>
  <si>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</si>
  <si>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</si>
  <si>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</si>
  <si>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</si>
  <si>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</si>
  <si>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</si>
  <si>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</si>
  <si>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</si>
  <si>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</si>
  <si>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</si>
  <si>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</si>
  <si>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</si>
  <si>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</si>
  <si>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</si>
  <si>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</si>
  <si>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</si>
  <si>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</si>
  <si>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</si>
  <si>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</si>
  <si>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</si>
  <si>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</si>
  <si>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</si>
  <si>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</si>
  <si>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</si>
  <si>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</si>
  <si>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</si>
  <si>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</si>
  <si>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</si>
  <si>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</si>
  <si>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</si>
  <si>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</si>
  <si>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</si>
  <si>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</si>
  <si>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</si>
  <si>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</si>
  <si>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</si>
  <si>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</si>
  <si>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</si>
  <si>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</si>
  <si>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</si>
  <si>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</si>
  <si>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</si>
  <si>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</si>
  <si>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</si>
  <si>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</si>
  <si>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</si>
  <si>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</si>
  <si>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</si>
  <si>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</si>
  <si>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</si>
  <si>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</si>
  <si>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</si>
  <si>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</si>
  <si>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</si>
  <si>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</si>
  <si>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</si>
  <si>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</si>
  <si>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</si>
  <si>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</si>
  <si>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</si>
  <si>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</si>
  <si>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</si>
  <si>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</si>
  <si>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</si>
  <si>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</si>
  <si>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</si>
  <si>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</si>
  <si>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</si>
  <si>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</si>
  <si>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</si>
  <si>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</si>
  <si>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</si>
  <si>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</si>
  <si>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</si>
  <si>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</si>
  <si>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</si>
  <si>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</si>
  <si>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</si>
  <si>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</si>
  <si>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</si>
  <si>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</si>
  <si>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</si>
  <si>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</si>
  <si>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</si>
  <si>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</si>
  <si>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</si>
  <si>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</si>
  <si>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</si>
  <si>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</si>
  <si>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</si>
  <si>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</si>
  <si>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</si>
  <si>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</si>
  <si>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</si>
  <si>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</si>
  <si>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</si>
  <si>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</si>
  <si>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</si>
  <si>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</si>
  <si>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</si>
  <si>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</si>
  <si>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</si>
  <si>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</si>
  <si>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</si>
  <si>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</si>
  <si>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</si>
  <si>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</si>
  <si>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</si>
  <si>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</si>
  <si>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</si>
  <si>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</si>
  <si>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</si>
  <si>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</si>
  <si>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</si>
  <si>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</si>
  <si>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</si>
  <si>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</si>
  <si>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</si>
  <si>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</si>
  <si>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</si>
  <si>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</si>
  <si>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</si>
  <si>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</si>
  <si>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</si>
  <si>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</si>
  <si>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</si>
  <si>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</si>
  <si>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</si>
  <si>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</si>
  <si>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</si>
  <si>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</si>
  <si>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</si>
  <si>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</si>
  <si>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</si>
  <si>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</si>
  <si>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</si>
  <si>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</si>
  <si>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</si>
  <si>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</si>
  <si>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</si>
  <si>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</si>
  <si>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</si>
  <si>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</si>
  <si>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</si>
  <si>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</si>
  <si>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</si>
  <si>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</si>
  <si>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</si>
  <si>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</si>
  <si>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</si>
  <si>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</si>
  <si>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</si>
  <si>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</si>
  <si>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</si>
  <si>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</si>
  <si>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</si>
  <si>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</si>
  <si>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</si>
  <si>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</si>
  <si>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</si>
  <si>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</si>
  <si>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</si>
  <si>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</si>
  <si>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</si>
  <si>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</si>
  <si>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</si>
  <si>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</si>
  <si>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</si>
  <si>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</si>
  <si>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</si>
  <si>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</si>
  <si>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</si>
  <si>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</si>
  <si>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</si>
  <si>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</si>
  <si>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</si>
  <si>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</si>
  <si>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</si>
  <si>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</si>
  <si>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</si>
  <si>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</si>
  <si>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</si>
  <si>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</si>
  <si>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</si>
  <si>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</si>
  <si>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</si>
  <si>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</si>
  <si>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</si>
  <si>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</si>
  <si>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</si>
  <si>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</si>
  <si>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</si>
  <si>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</si>
  <si>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</si>
  <si>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</si>
  <si>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</si>
  <si>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</si>
  <si>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</si>
  <si>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</si>
  <si>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</si>
  <si>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</si>
  <si>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</si>
  <si>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</si>
  <si>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</si>
  <si>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</si>
  <si>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</si>
  <si>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</si>
  <si>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</si>
  <si>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</si>
  <si>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</si>
  <si>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</si>
  <si>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</si>
  <si>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</si>
  <si>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</si>
  <si>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</si>
  <si>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</si>
  <si>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</si>
  <si>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</si>
  <si>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</si>
  <si>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</si>
  <si>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</si>
  <si>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</si>
  <si>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</si>
  <si>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</si>
  <si>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</si>
  <si>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</si>
  <si>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</si>
  <si>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</si>
  <si>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</si>
  <si>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</si>
  <si>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</si>
  <si>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</si>
  <si>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</si>
  <si>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</si>
  <si>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</si>
  <si>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</si>
  <si>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</si>
  <si>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</si>
  <si>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</si>
  <si>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</si>
  <si>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</si>
  <si>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</si>
  <si>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</si>
  <si>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</si>
  <si>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</si>
  <si>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</si>
  <si>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</si>
  <si>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</si>
  <si>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</si>
  <si>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</si>
  <si>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</si>
  <si>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</si>
  <si>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</si>
  <si>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</si>
  <si>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</si>
  <si>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</si>
  <si>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</si>
  <si>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</si>
  <si>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</si>
  <si>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</si>
  <si>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</si>
  <si>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</si>
  <si>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</si>
  <si>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</si>
  <si>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</si>
  <si>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</si>
  <si>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</si>
  <si>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</si>
  <si>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</si>
  <si>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</si>
  <si>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</si>
  <si>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</si>
  <si>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</si>
  <si>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</si>
  <si>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</si>
  <si>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</si>
  <si>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</si>
  <si>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</si>
  <si>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</si>
  <si>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</si>
  <si>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</si>
  <si>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</si>
  <si>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</si>
  <si>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</si>
  <si>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</si>
  <si>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</si>
  <si>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</si>
  <si>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</si>
  <si>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</si>
  <si>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</si>
  <si>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</si>
  <si>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</si>
  <si>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</si>
  <si>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</si>
  <si>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</si>
  <si>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</si>
  <si>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</si>
  <si>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</si>
  <si>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</si>
  <si>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</si>
  <si>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</si>
  <si>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</si>
  <si>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</si>
  <si>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</si>
  <si>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</si>
  <si>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</si>
  <si>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</si>
  <si>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</si>
  <si>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</si>
  <si>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</si>
  <si>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</si>
  <si>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</si>
  <si>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</si>
  <si>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</si>
  <si>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</si>
  <si>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</si>
  <si>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</si>
  <si>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</si>
  <si>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</si>
  <si>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</si>
  <si>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</si>
  <si>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</si>
  <si>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</si>
  <si>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</si>
  <si>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</si>
  <si>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</si>
  <si>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</si>
  <si>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</si>
  <si>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</si>
  <si>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</si>
  <si>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</si>
  <si>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</si>
  <si>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</si>
  <si>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</si>
  <si>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</si>
  <si>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</si>
  <si>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</si>
  <si>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</si>
  <si>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</si>
  <si>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</si>
  <si>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</si>
  <si>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</si>
  <si>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</si>
  <si>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</si>
  <si>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</si>
  <si>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</si>
  <si>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</si>
  <si>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</si>
  <si>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</si>
  <si>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</si>
  <si>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</si>
  <si>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</si>
  <si>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</si>
  <si>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</si>
  <si>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</si>
  <si>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</si>
  <si>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</si>
  <si>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</si>
  <si>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</si>
  <si>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</si>
  <si>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</si>
  <si>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</si>
  <si>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</si>
  <si>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</si>
  <si>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</si>
  <si>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</si>
  <si>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</si>
  <si>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</si>
  <si>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</si>
  <si>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</si>
  <si>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</si>
  <si>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</si>
  <si>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</si>
  <si>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</si>
  <si>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</si>
  <si>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</si>
  <si>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</si>
  <si>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</si>
  <si>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</si>
  <si>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</si>
  <si>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</si>
  <si>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</si>
  <si>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</si>
  <si>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</si>
  <si>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</si>
  <si>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</si>
  <si>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</si>
  <si>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</si>
  <si>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</si>
  <si>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</si>
  <si>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</si>
  <si>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</si>
  <si>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</si>
  <si>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</si>
  <si>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</si>
  <si>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</si>
  <si>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</si>
  <si>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</si>
  <si>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</si>
  <si>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</si>
  <si>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</si>
  <si>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</si>
  <si>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</si>
  <si>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</si>
  <si>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</si>
  <si>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</si>
  <si>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</si>
  <si>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</si>
  <si>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</si>
  <si>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</si>
  <si>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</si>
  <si>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</si>
  <si>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</si>
  <si>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</si>
  <si>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</si>
  <si>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</si>
  <si>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</si>
  <si>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</si>
  <si>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</si>
  <si>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</si>
  <si>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</si>
  <si>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</si>
  <si>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</si>
  <si>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</si>
  <si>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</si>
  <si>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</si>
  <si>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</si>
  <si>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</si>
  <si>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</si>
  <si>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</si>
  <si>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</si>
  <si>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</si>
  <si>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</si>
  <si>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</si>
  <si>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</si>
  <si>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</si>
  <si>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</si>
  <si>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</si>
  <si>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</si>
  <si>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</si>
  <si>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</si>
  <si>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</si>
  <si>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</si>
  <si>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</si>
  <si>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</si>
  <si>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</si>
  <si>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</si>
  <si>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</si>
  <si>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</si>
  <si>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</si>
  <si>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</si>
  <si>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</si>
  <si>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</si>
  <si>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</si>
  <si>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</si>
  <si>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</si>
  <si>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</si>
  <si>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</si>
  <si>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</si>
  <si>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</si>
  <si>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</si>
  <si>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</si>
  <si>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</si>
  <si>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</si>
  <si>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</si>
  <si>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</si>
  <si>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</si>
  <si>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</si>
  <si>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</si>
  <si>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</si>
  <si>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</si>
  <si>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</si>
  <si>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</si>
  <si>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</si>
  <si>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</si>
  <si>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</si>
  <si>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</si>
  <si>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</si>
  <si>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</si>
  <si>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</si>
  <si>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</si>
  <si>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</si>
  <si>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</si>
  <si>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</si>
  <si>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</si>
  <si>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</si>
  <si>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</si>
  <si>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</si>
  <si>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</si>
  <si>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</si>
  <si>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</si>
  <si>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</si>
  <si>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</si>
  <si>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</si>
  <si>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</si>
  <si>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</si>
  <si>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</si>
  <si>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</si>
  <si>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</si>
  <si>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</si>
  <si>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</si>
  <si>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</si>
  <si>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</si>
  <si>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</si>
  <si>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</si>
  <si>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</si>
  <si>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</si>
  <si>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</si>
  <si>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</si>
  <si>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</si>
  <si>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</si>
  <si>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</si>
  <si>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</si>
  <si>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</si>
  <si>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</si>
  <si>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</si>
  <si>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</si>
  <si>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</si>
  <si>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</si>
  <si>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</si>
  <si>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</si>
  <si>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</si>
  <si>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</si>
  <si>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</si>
  <si>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</si>
  <si>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</si>
  <si>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</si>
  <si>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</si>
  <si>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</si>
  <si>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</si>
  <si>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</si>
  <si>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</si>
  <si>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</si>
  <si>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</si>
  <si>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</si>
  <si>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</si>
  <si>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</si>
  <si>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</si>
  <si>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</si>
  <si>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</si>
  <si>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</si>
  <si>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</si>
  <si>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</si>
  <si>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</si>
  <si>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</si>
  <si>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</si>
  <si>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</si>
  <si>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</si>
  <si>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</si>
  <si>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</si>
  <si>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</si>
  <si>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</si>
  <si>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</si>
  <si>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</si>
  <si>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</si>
  <si>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</si>
  <si>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</si>
  <si>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</si>
  <si>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</si>
  <si>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</si>
  <si>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</si>
  <si>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</si>
  <si>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</si>
  <si>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</si>
  <si>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</si>
  <si>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</si>
  <si>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</si>
  <si>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</si>
  <si>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</si>
  <si>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</si>
  <si>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</si>
  <si>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</si>
  <si>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</si>
  <si>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</si>
  <si>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</si>
  <si>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</si>
  <si>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</si>
  <si>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</si>
  <si>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</si>
  <si>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</si>
  <si>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</si>
  <si>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</si>
  <si>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</si>
  <si>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</si>
  <si>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</si>
  <si>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</si>
  <si>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</si>
  <si>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</si>
  <si>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</si>
  <si>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</si>
  <si>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</si>
  <si>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</si>
  <si>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</si>
  <si>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</si>
  <si>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</si>
  <si>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</si>
  <si>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</si>
  <si>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</si>
  <si>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</si>
  <si>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</si>
  <si>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</si>
  <si>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</si>
  <si>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</si>
  <si>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</si>
  <si>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</si>
  <si>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</si>
  <si>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</si>
  <si>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</si>
  <si>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</si>
  <si>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</si>
  <si>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</si>
  <si>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</si>
  <si>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</si>
  <si>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</si>
  <si>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</si>
  <si>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</si>
  <si>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</si>
  <si>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</si>
  <si>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</si>
  <si>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</si>
  <si>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</si>
  <si>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</si>
  <si>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</si>
  <si>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</si>
  <si>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</si>
  <si>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</si>
  <si>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</si>
  <si>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</si>
  <si>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</si>
  <si>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</si>
  <si>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</si>
  <si>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</si>
  <si>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</si>
  <si>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</si>
  <si>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</si>
  <si>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</si>
  <si>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</si>
  <si>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</si>
  <si>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</si>
  <si>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</si>
  <si>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</si>
  <si>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</si>
  <si>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</si>
  <si>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</si>
  <si>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</si>
  <si>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</si>
  <si>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</si>
  <si>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</si>
  <si>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</si>
  <si>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</si>
  <si>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</si>
  <si>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</si>
  <si>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</si>
  <si>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</si>
  <si>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</si>
  <si>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</si>
  <si>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</si>
  <si>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</si>
  <si>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</si>
  <si>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</si>
  <si>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</si>
  <si>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</si>
  <si>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</si>
  <si>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</si>
  <si>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</si>
  <si>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</si>
  <si>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</si>
  <si>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</si>
  <si>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</si>
  <si>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</si>
  <si>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</si>
  <si>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</si>
  <si>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</si>
  <si>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</si>
  <si>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</si>
  <si>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</si>
  <si>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</si>
  <si>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</si>
  <si>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</si>
  <si>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</si>
  <si>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</si>
  <si>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</si>
  <si>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</si>
  <si>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</si>
  <si>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</si>
  <si>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</si>
  <si>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</si>
  <si>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</si>
  <si>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</si>
  <si>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</si>
  <si>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</si>
  <si>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</si>
  <si>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</si>
  <si>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</si>
  <si>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</si>
  <si>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</si>
  <si>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</si>
  <si>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</si>
  <si>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</si>
  <si>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</si>
  <si>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</si>
  <si>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</si>
  <si>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</si>
  <si>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</si>
  <si>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</si>
  <si>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</si>
  <si>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</si>
  <si>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</si>
  <si>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</si>
  <si>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</si>
  <si>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</si>
  <si>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</si>
  <si>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</si>
  <si>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</si>
  <si>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</si>
  <si>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</si>
  <si>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</si>
  <si>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</si>
  <si>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</si>
  <si>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</si>
  <si>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</si>
  <si>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</si>
  <si>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</si>
  <si>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</si>
  <si>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</si>
  <si>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</si>
  <si>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</si>
  <si>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</si>
  <si>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</si>
  <si>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</si>
  <si>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</si>
  <si>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</si>
  <si>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</si>
  <si>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</si>
  <si>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</si>
  <si>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</si>
  <si>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</si>
  <si>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</si>
  <si>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</si>
  <si>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</si>
  <si>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</si>
  <si>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</si>
  <si>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</si>
  <si>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</si>
  <si>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</si>
  <si>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</si>
  <si>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</si>
  <si>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</si>
  <si>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</si>
  <si>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</si>
  <si>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</si>
  <si>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</si>
  <si>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</si>
  <si>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</si>
  <si>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</si>
  <si>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</si>
  <si>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</si>
  <si>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</si>
  <si>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</si>
  <si>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</si>
  <si>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</si>
  <si>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</si>
  <si>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</si>
  <si>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</si>
  <si>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</si>
  <si>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</si>
  <si>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</si>
  <si>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</si>
  <si>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</si>
  <si>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</si>
  <si>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</si>
  <si>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</si>
  <si>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</si>
  <si>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</si>
  <si>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</si>
  <si>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</si>
  <si>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</si>
  <si>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</si>
  <si>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</si>
  <si>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</si>
  <si>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</si>
  <si>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</si>
  <si>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</si>
  <si>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</si>
  <si>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</si>
  <si>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</si>
  <si>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</si>
  <si>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</si>
  <si>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</si>
  <si>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</si>
  <si>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</si>
  <si>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</si>
  <si>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</si>
  <si>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</si>
  <si>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</si>
  <si>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</si>
  <si>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</si>
  <si>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</si>
  <si>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</si>
  <si>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</si>
  <si>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</si>
  <si>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</si>
  <si>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</si>
  <si>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</si>
  <si>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</si>
  <si>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</si>
  <si>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</si>
  <si>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</si>
  <si>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</si>
  <si>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</si>
  <si>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</si>
  <si>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</si>
  <si>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</si>
  <si>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</si>
  <si>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</si>
  <si>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</si>
  <si>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</si>
  <si>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</si>
  <si>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</si>
  <si>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</si>
  <si>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</si>
  <si>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</si>
  <si>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</si>
  <si>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</si>
  <si>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</si>
  <si>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</si>
  <si>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</si>
  <si>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</si>
  <si>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</si>
  <si>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</si>
  <si>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</si>
  <si>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</si>
  <si>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</si>
  <si>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</si>
  <si>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</si>
  <si>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</si>
  <si>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</si>
  <si>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</si>
  <si>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</si>
  <si>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</si>
  <si>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</si>
  <si>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</si>
  <si>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</si>
  <si>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</si>
  <si>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</si>
  <si>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</si>
  <si>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</si>
  <si>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</si>
  <si>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</si>
  <si>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</si>
  <si>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</si>
  <si>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</si>
  <si>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</si>
  <si>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</si>
  <si>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</si>
  <si>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</si>
  <si>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</si>
  <si>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</si>
  <si>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</si>
  <si>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</si>
  <si>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</si>
  <si>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</si>
  <si>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</si>
  <si>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</si>
  <si>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</si>
  <si>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</si>
  <si>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</si>
  <si>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</si>
  <si>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</si>
  <si>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</si>
  <si>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</si>
  <si>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</si>
  <si>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</si>
  <si>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</si>
  <si>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</si>
  <si>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</si>
  <si>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</si>
  <si>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</si>
  <si>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</si>
  <si>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</si>
  <si>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</si>
  <si>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</si>
  <si>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</si>
  <si>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</si>
  <si>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</si>
  <si>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</si>
  <si>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</si>
  <si>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</si>
  <si>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</si>
  <si>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</si>
  <si>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</si>
  <si>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</si>
  <si>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</si>
  <si>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</si>
  <si>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</si>
  <si>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</si>
  <si>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</si>
  <si>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</si>
  <si>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</si>
  <si>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</si>
  <si>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</si>
  <si>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</si>
  <si>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</si>
  <si>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</si>
  <si>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</si>
  <si>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</si>
  <si>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</si>
  <si>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</si>
  <si>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</si>
  <si>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</si>
  <si>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</si>
  <si>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</si>
  <si>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</si>
  <si>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</si>
  <si>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</si>
  <si>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</si>
  <si>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</si>
  <si>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</si>
  <si>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</si>
  <si>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</si>
  <si>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</si>
  <si>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</si>
  <si>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</si>
  <si>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</si>
  <si>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</si>
  <si>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</si>
  <si>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</si>
  <si>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</si>
  <si>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</si>
  <si>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</si>
  <si>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</si>
  <si>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</si>
  <si>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</si>
  <si>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</si>
  <si>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</si>
  <si>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</si>
  <si>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</si>
  <si>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</si>
  <si>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</si>
  <si>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</si>
  <si>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</si>
  <si>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</si>
  <si>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</si>
  <si>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</si>
  <si>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</si>
  <si>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</si>
  <si>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</si>
  <si>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</si>
  <si>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</si>
  <si>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</si>
  <si>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</si>
  <si>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</si>
  <si>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</si>
  <si>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</si>
  <si>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</si>
  <si>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</si>
  <si>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</si>
  <si>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</si>
  <si>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</si>
  <si>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</si>
  <si>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</si>
  <si>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</si>
  <si>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</si>
  <si>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</si>
  <si>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</si>
  <si>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</si>
  <si>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</si>
  <si>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</si>
  <si>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</si>
  <si>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</si>
  <si>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</si>
  <si>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</si>
  <si>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</si>
  <si>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</si>
  <si>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</si>
  <si>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</si>
  <si>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</si>
  <si>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</si>
  <si>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</si>
  <si>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</si>
  <si>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</si>
  <si>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</si>
  <si>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</si>
  <si>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</si>
  <si>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</si>
  <si>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</si>
  <si>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</si>
  <si>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</si>
  <si>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</si>
  <si>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</si>
  <si>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</si>
  <si>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</si>
  <si>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</si>
  <si>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</si>
  <si>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</si>
  <si>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</si>
  <si>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</si>
  <si>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</si>
  <si>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</si>
  <si>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</si>
  <si>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</si>
  <si>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</si>
  <si>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</si>
  <si>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</si>
  <si>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</si>
  <si>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</si>
  <si>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</si>
  <si>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</si>
  <si>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</si>
  <si>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</si>
  <si>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</si>
  <si>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</si>
  <si>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</si>
  <si>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</si>
  <si>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</si>
  <si>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</si>
  <si>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</si>
  <si>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</si>
  <si>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</si>
  <si>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</si>
  <si>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</si>
  <si>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</si>
  <si>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</si>
  <si>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</si>
  <si>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</si>
  <si>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</si>
  <si>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</si>
  <si>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</si>
  <si>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</si>
  <si>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</si>
  <si>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</si>
  <si>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</si>
  <si>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</si>
  <si>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</si>
  <si>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</si>
  <si>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</si>
  <si>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</si>
  <si>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</si>
  <si>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</si>
  <si>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</si>
  <si>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</si>
  <si>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</si>
  <si>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</si>
  <si>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</si>
  <si>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</si>
  <si>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</si>
  <si>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</si>
  <si>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</si>
  <si>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</si>
  <si>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</si>
  <si>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</si>
  <si>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</si>
  <si>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</si>
  <si>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</si>
  <si>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</si>
  <si>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</si>
  <si>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</si>
  <si>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</si>
  <si>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</si>
  <si>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</si>
  <si>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</si>
  <si>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</si>
  <si>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</si>
  <si>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</si>
  <si>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</si>
  <si>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</si>
  <si>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</si>
  <si>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</si>
  <si>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</si>
  <si>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</si>
  <si>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</si>
  <si>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</si>
  <si>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</si>
  <si>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</si>
  <si>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</si>
  <si>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</si>
  <si>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</si>
  <si>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</si>
  <si>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</si>
  <si>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</si>
  <si>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</si>
  <si>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</si>
  <si>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</si>
  <si>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</si>
  <si>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</si>
  <si>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</si>
  <si>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</si>
  <si>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</si>
  <si>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</si>
  <si>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</si>
  <si>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</si>
  <si>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</si>
  <si>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</si>
  <si>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</si>
  <si>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</si>
  <si>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</si>
  <si>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</si>
  <si>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</si>
  <si>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</si>
  <si>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</si>
  <si>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</si>
  <si>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</si>
  <si>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</si>
  <si>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</si>
  <si>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</si>
  <si>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</si>
  <si>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</si>
  <si>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</si>
  <si>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</si>
  <si>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</si>
  <si>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</si>
  <si>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</si>
  <si>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</si>
  <si>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</si>
  <si>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</si>
  <si>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</si>
  <si>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</si>
  <si>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</si>
  <si>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</si>
  <si>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</si>
  <si>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</si>
  <si>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</si>
  <si>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</si>
  <si>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</si>
  <si>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</si>
  <si>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</si>
  <si>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</si>
  <si>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</si>
  <si>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</si>
  <si>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</si>
  <si>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</si>
  <si>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</si>
  <si>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</si>
  <si>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</si>
  <si>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</si>
  <si>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</si>
  <si>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</si>
  <si>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</si>
  <si>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</si>
  <si>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</si>
  <si>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</si>
  <si>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</si>
  <si>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</si>
  <si>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</si>
  <si>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</si>
  <si>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</si>
  <si>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</si>
  <si>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</si>
  <si>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</si>
  <si>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</si>
  <si>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</si>
  <si>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</si>
  <si>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</si>
  <si>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</si>
  <si>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</si>
  <si>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</si>
  <si>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</si>
  <si>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</si>
  <si>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</si>
  <si>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</si>
  <si>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</si>
  <si>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</si>
  <si>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</si>
  <si>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</si>
  <si>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</si>
  <si>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</si>
  <si>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</si>
  <si>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</si>
  <si>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</si>
  <si>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</si>
  <si>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</si>
  <si>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</si>
  <si>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</si>
  <si>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</si>
  <si>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</si>
  <si>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</si>
  <si>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</si>
  <si>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</si>
  <si>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</si>
  <si>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</si>
  <si>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</si>
  <si>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</si>
  <si>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</si>
  <si>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</si>
  <si>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</si>
  <si>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</si>
  <si>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</si>
  <si>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</si>
  <si>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</si>
  <si>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</si>
  <si>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</si>
  <si>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</si>
  <si>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</si>
  <si>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</si>
  <si>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</si>
  <si>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</si>
  <si>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</si>
  <si>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</si>
  <si>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</si>
  <si>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</si>
  <si>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</si>
  <si>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</si>
  <si>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</si>
  <si>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</si>
  <si>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</si>
  <si>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</si>
  <si>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</si>
  <si>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</si>
  <si>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</si>
  <si>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</si>
  <si>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</si>
  <si>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</si>
  <si>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</si>
  <si>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</si>
  <si>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</si>
  <si>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</si>
  <si>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</si>
  <si>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</si>
  <si>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</si>
  <si>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</si>
  <si>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</si>
  <si>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</si>
  <si>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</si>
  <si>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</si>
  <si>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</si>
  <si>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</si>
  <si>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</si>
  <si>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</si>
  <si>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</si>
  <si>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</si>
  <si>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</si>
  <si>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</si>
  <si>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</si>
  <si>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</si>
  <si>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</si>
  <si>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</si>
  <si>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</si>
  <si>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</si>
  <si>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</si>
  <si>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</si>
  <si>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</si>
  <si>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</si>
  <si>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</si>
  <si>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</si>
  <si>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</si>
  <si>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</si>
  <si>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</si>
  <si>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</si>
  <si>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</si>
  <si>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</si>
  <si>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</si>
  <si>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</si>
  <si>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</si>
  <si>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</si>
  <si>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</si>
  <si>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</si>
  <si>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</si>
  <si>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</si>
  <si>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</si>
  <si>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</si>
  <si>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</si>
  <si>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</si>
  <si>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</si>
  <si>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</si>
  <si>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</si>
  <si>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</si>
  <si>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</si>
  <si>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</si>
  <si>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</si>
  <si>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</si>
  <si>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</si>
  <si>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</si>
  <si>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</si>
  <si>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</si>
  <si>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</si>
  <si>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</si>
  <si>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</si>
  <si>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</si>
  <si>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</si>
  <si>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</si>
  <si>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</si>
  <si>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</si>
  <si>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</si>
  <si>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</si>
  <si>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</si>
  <si>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</si>
  <si>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</si>
  <si>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</si>
  <si>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</si>
  <si>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</si>
  <si>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</si>
  <si>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</si>
  <si>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</si>
  <si>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</si>
  <si>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</si>
  <si>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</si>
  <si>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</si>
  <si>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</si>
  <si>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</si>
  <si>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</si>
  <si>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</si>
  <si>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</si>
  <si>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</si>
  <si>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</si>
  <si>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</si>
  <si>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</si>
  <si>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</si>
  <si>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</si>
  <si>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</si>
  <si>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</si>
  <si>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</si>
  <si>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</si>
  <si>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</si>
  <si>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</si>
  <si>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</si>
  <si>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</si>
  <si>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</si>
  <si>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</si>
  <si>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</si>
  <si>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</si>
  <si>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</si>
  <si>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</si>
  <si>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</si>
  <si>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</si>
  <si>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</si>
  <si>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</si>
  <si>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</si>
  <si>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</si>
  <si>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</si>
  <si>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</si>
  <si>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</si>
  <si>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</si>
  <si>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</si>
  <si>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</si>
  <si>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</si>
  <si>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</si>
  <si>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</si>
  <si>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</si>
  <si>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</si>
  <si>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</si>
  <si>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</si>
  <si>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</si>
  <si>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</si>
  <si>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</si>
  <si>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</si>
  <si>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</si>
  <si>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</si>
  <si>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</si>
  <si>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</si>
  <si>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</si>
  <si>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</si>
  <si>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</si>
  <si>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</si>
  <si>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</si>
  <si>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</si>
  <si>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</si>
  <si>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</si>
  <si>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</si>
  <si>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</si>
  <si>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</si>
  <si>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</si>
  <si>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</si>
  <si>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</si>
  <si>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</si>
  <si>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</si>
  <si>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</si>
  <si>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</si>
  <si>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</si>
  <si>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</si>
  <si>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</si>
  <si>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</si>
  <si>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</si>
  <si>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</si>
  <si>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</si>
  <si>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</si>
  <si>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</si>
  <si>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</si>
  <si>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</si>
  <si>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</si>
  <si>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</si>
  <si>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</si>
  <si>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</si>
  <si>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</si>
  <si>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</si>
  <si>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</si>
  <si>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</si>
  <si>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</si>
  <si>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</si>
  <si>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</si>
  <si>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</si>
  <si>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</si>
  <si>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</si>
  <si>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</si>
  <si>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</si>
  <si>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</si>
  <si>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</si>
  <si>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</si>
  <si>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</si>
  <si>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</si>
  <si>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</si>
  <si>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</si>
  <si>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</si>
  <si>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</si>
  <si>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</si>
  <si>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</si>
  <si>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</si>
  <si>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</si>
  <si>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</si>
  <si>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</si>
  <si>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</si>
  <si>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</si>
  <si>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</si>
  <si>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</si>
  <si>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</si>
  <si>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</si>
  <si>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</si>
  <si>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</si>
  <si>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</si>
  <si>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</si>
  <si>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</si>
  <si>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</si>
  <si>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</si>
  <si>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</si>
  <si>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</si>
  <si>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</si>
  <si>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</si>
  <si>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</si>
  <si>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</si>
  <si>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</si>
  <si>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</si>
  <si>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</si>
  <si>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</si>
  <si>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</si>
  <si>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</si>
  <si>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</si>
  <si>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</si>
  <si>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</si>
  <si>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</si>
  <si>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</si>
  <si>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</si>
  <si>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</si>
  <si>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</si>
  <si>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</si>
  <si>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</si>
  <si>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</si>
  <si>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</si>
  <si>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</si>
  <si>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</si>
  <si>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</si>
  <si>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</si>
  <si>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</si>
  <si>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</si>
  <si>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</si>
  <si>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</si>
  <si>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</si>
  <si>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</si>
  <si>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</si>
  <si>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</si>
  <si>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</si>
  <si>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</si>
  <si>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</si>
  <si>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</si>
  <si>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</si>
  <si>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</si>
  <si>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</si>
  <si>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</si>
  <si>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</si>
  <si>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</si>
  <si>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</si>
  <si>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</si>
  <si>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</si>
  <si>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</si>
  <si>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</si>
  <si>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</si>
  <si>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</si>
  <si>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</si>
  <si>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</si>
  <si>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</si>
  <si>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</si>
  <si>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</si>
  <si>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</si>
  <si>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</si>
  <si>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</si>
  <si>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</si>
  <si>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</si>
  <si>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</si>
  <si>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</si>
  <si>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</si>
  <si>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</si>
  <si>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</si>
  <si>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</si>
  <si>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</si>
  <si>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</si>
  <si>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</si>
  <si>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</si>
  <si>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</si>
  <si>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</si>
  <si>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</si>
  <si>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</si>
  <si>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</si>
  <si>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</si>
  <si>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</si>
  <si>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</si>
  <si>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</si>
  <si>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</si>
  <si>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</si>
  <si>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</si>
  <si>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</si>
  <si>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</si>
  <si>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</si>
  <si>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</si>
  <si>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</si>
  <si>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</si>
  <si>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</si>
  <si>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</si>
  <si>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</si>
  <si>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</si>
  <si>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</si>
  <si>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</si>
  <si>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</si>
  <si>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</si>
  <si>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</si>
  <si>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</si>
  <si>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</si>
  <si>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</si>
  <si>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</si>
  <si>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</si>
  <si>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</si>
  <si>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</si>
  <si>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</si>
  <si>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</si>
  <si>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</si>
  <si>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</si>
  <si>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</si>
  <si>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</si>
  <si>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</si>
  <si>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</si>
  <si>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</si>
  <si>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</si>
  <si>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</si>
  <si>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</si>
  <si>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</si>
  <si>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</si>
  <si>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</si>
  <si>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</si>
  <si>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</si>
  <si>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</si>
  <si>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</si>
  <si>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</si>
  <si>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</si>
  <si>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</si>
  <si>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</si>
  <si>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</si>
  <si>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</si>
  <si>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</si>
  <si>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</si>
  <si>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</si>
  <si>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</si>
  <si>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</si>
  <si>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</si>
  <si>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</si>
  <si>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</si>
  <si>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</si>
  <si>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</si>
  <si>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</si>
  <si>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</si>
  <si>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</si>
  <si>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</si>
  <si>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</si>
  <si>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</si>
  <si>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</si>
  <si>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</si>
  <si>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</si>
  <si>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</si>
  <si>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</si>
  <si>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</si>
  <si>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</si>
  <si>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</si>
  <si>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</si>
  <si>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</si>
  <si>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</si>
  <si>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</si>
  <si>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</si>
  <si>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</si>
  <si>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</si>
  <si>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</si>
  <si>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</si>
  <si>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</si>
  <si>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</si>
  <si>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</si>
  <si>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</si>
  <si>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</si>
  <si>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</si>
  <si>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</si>
  <si>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</si>
  <si>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</si>
  <si>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</si>
  <si>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</si>
  <si>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</si>
  <si>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</si>
  <si>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</si>
  <si>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</si>
  <si>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</si>
  <si>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</si>
  <si>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</si>
  <si>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</si>
  <si>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</si>
  <si>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</si>
  <si>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</si>
  <si>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</si>
  <si>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</si>
  <si>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</si>
  <si>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</si>
  <si>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</si>
  <si>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</si>
  <si>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</si>
  <si>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</si>
  <si>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</si>
  <si>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</si>
  <si>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</si>
  <si>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</si>
  <si>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</si>
  <si>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</si>
  <si>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</si>
  <si>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</si>
  <si>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</si>
  <si>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</si>
  <si>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</si>
  <si>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</si>
  <si>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</si>
  <si>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</si>
  <si>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</si>
  <si>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</si>
  <si>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</si>
  <si>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</si>
  <si>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</si>
  <si>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</si>
  <si>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</si>
  <si>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</si>
  <si>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</si>
  <si>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</si>
  <si>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</si>
  <si>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</si>
  <si>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</si>
  <si>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</si>
  <si>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</si>
  <si>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</si>
  <si>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</si>
  <si>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</si>
  <si>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</si>
  <si>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</si>
  <si>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</si>
  <si>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</si>
  <si>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</si>
  <si>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</si>
  <si>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</si>
  <si>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</si>
  <si>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</si>
  <si>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</si>
  <si>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</si>
  <si>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</si>
  <si>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</si>
  <si>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</si>
  <si>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</si>
  <si>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</si>
  <si>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</si>
  <si>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</si>
  <si>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</si>
  <si>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</si>
  <si>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</si>
  <si>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</si>
  <si>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</si>
  <si>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</si>
  <si>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</si>
  <si>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</si>
  <si>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</si>
  <si>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</si>
  <si>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</si>
  <si>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</si>
  <si>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</si>
  <si>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</si>
  <si>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</si>
  <si>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</si>
  <si>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</si>
  <si>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</si>
  <si>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</si>
  <si>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</si>
  <si>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</si>
  <si>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</si>
  <si>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</si>
  <si>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</si>
  <si>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</si>
  <si>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</si>
  <si>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</si>
  <si>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</si>
  <si>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</si>
  <si>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</si>
  <si>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</si>
  <si>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</si>
  <si>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</si>
  <si>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</si>
  <si>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</si>
  <si>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</si>
  <si>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</si>
  <si>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</si>
  <si>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</si>
  <si>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</si>
  <si>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</si>
  <si>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</si>
  <si>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</si>
  <si>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</si>
  <si>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</si>
  <si>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</si>
  <si>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</si>
  <si>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</si>
  <si>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</si>
  <si>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</si>
  <si>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</si>
  <si>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</si>
  <si>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</si>
  <si>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</si>
  <si>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</si>
  <si>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</si>
  <si>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</si>
  <si>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</si>
  <si>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</si>
  <si>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</si>
  <si>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</si>
  <si>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</si>
  <si>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</si>
  <si>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</si>
  <si>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</si>
  <si>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</si>
  <si>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</si>
  <si>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</si>
  <si>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</si>
  <si>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</si>
  <si>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</si>
  <si>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</si>
  <si>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</si>
  <si>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</si>
  <si>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</si>
  <si>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</si>
  <si>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</si>
  <si>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</si>
  <si>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</si>
  <si>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</si>
  <si>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</si>
  <si>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</si>
  <si>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</si>
  <si>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</si>
  <si>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</si>
  <si>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</si>
  <si>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</si>
  <si>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</si>
  <si>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</si>
  <si>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</si>
  <si>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</si>
  <si>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</si>
  <si>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</si>
  <si>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</si>
  <si>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</si>
  <si>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</si>
  <si>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</si>
  <si>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</si>
  <si>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</si>
  <si>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</si>
  <si>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</si>
  <si>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</si>
  <si>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</si>
  <si>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</si>
  <si>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</si>
  <si>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</si>
  <si>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</si>
  <si>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</si>
  <si>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</si>
  <si>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</si>
  <si>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</si>
  <si>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</si>
  <si>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</si>
  <si>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</si>
  <si>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</si>
  <si>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</si>
  <si>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</si>
  <si>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</si>
  <si>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</si>
  <si>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</si>
  <si>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</si>
  <si>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</si>
  <si>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</si>
  <si>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</si>
  <si>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</si>
  <si>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</si>
  <si>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</si>
  <si>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</si>
  <si>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</si>
  <si>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</si>
  <si>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</si>
  <si>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</si>
  <si>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</si>
  <si>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</si>
  <si>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</si>
  <si>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</si>
  <si>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</si>
  <si>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</si>
  <si>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</si>
  <si>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</si>
  <si>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</si>
  <si>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</si>
  <si>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</si>
  <si>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</si>
  <si>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</si>
  <si>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</si>
  <si>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</si>
  <si>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</si>
  <si>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</si>
  <si>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</si>
  <si>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</si>
  <si>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</si>
  <si>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</si>
  <si>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</si>
  <si>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</si>
  <si>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</si>
  <si>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</si>
  <si>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</si>
  <si>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</si>
  <si>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</si>
  <si>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</si>
  <si>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</si>
  <si>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</si>
  <si>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</si>
  <si>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</si>
  <si>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</si>
  <si>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</si>
  <si>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</si>
  <si>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</si>
  <si>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</si>
  <si>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</si>
  <si>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</si>
  <si>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</si>
  <si>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</si>
  <si>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</si>
  <si>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</si>
  <si>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</si>
  <si>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</si>
  <si>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</si>
  <si>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</si>
  <si>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</si>
  <si>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</si>
  <si>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</si>
  <si>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</si>
  <si>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</si>
  <si>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</si>
  <si>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</si>
  <si>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</si>
  <si>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</si>
  <si>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</si>
  <si>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</si>
  <si>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</si>
  <si>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</si>
  <si>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</si>
  <si>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</si>
  <si>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</si>
  <si>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</si>
  <si>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</si>
  <si>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</si>
  <si>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</si>
  <si>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</si>
  <si>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</si>
  <si>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</si>
  <si>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</si>
  <si>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</si>
  <si>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</si>
  <si>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</si>
  <si>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</si>
  <si>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</si>
  <si>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</si>
  <si>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</si>
  <si>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</si>
  <si>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</si>
  <si>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</si>
  <si>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</si>
  <si>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</si>
  <si>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</si>
  <si>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</si>
  <si>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</si>
  <si>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</si>
  <si>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</si>
  <si>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</si>
  <si>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</si>
  <si>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</si>
  <si>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</si>
  <si>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</si>
  <si>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</si>
  <si>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</si>
  <si>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</si>
  <si>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</si>
  <si>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</si>
  <si>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</si>
  <si>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</si>
  <si>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</si>
  <si>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</si>
  <si>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</si>
  <si>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</si>
  <si>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</si>
  <si>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</si>
  <si>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</si>
  <si>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</si>
  <si>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</si>
  <si>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</si>
  <si>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</si>
  <si>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</si>
  <si>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</si>
  <si>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</si>
  <si>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</si>
  <si>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</si>
  <si>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</si>
  <si>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</si>
  <si>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</si>
  <si>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</si>
  <si>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</si>
  <si>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</si>
  <si>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</si>
  <si>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</si>
  <si>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</si>
  <si>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</si>
  <si>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</si>
  <si>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</si>
  <si>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</si>
  <si>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</si>
  <si>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</si>
  <si>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</si>
  <si>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</si>
  <si>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</si>
  <si>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</si>
  <si>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</si>
  <si>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</si>
  <si>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</si>
  <si>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</si>
  <si>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</si>
  <si>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</si>
  <si>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</si>
  <si>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</si>
  <si>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</si>
  <si>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</si>
  <si>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</si>
  <si>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</si>
  <si>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</si>
  <si>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</si>
  <si>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</si>
  <si>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</si>
  <si>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</si>
  <si>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</si>
  <si>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</si>
  <si>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</si>
  <si>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</si>
  <si>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</si>
  <si>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</si>
  <si>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</si>
  <si>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</si>
  <si>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</si>
  <si>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</si>
  <si>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</si>
  <si>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</si>
  <si>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</si>
  <si>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</si>
  <si>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</si>
  <si>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</si>
  <si>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</si>
  <si>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</si>
  <si>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</si>
  <si>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</si>
  <si>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</si>
  <si>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</si>
  <si>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</si>
  <si>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</si>
  <si>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</si>
  <si>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</si>
  <si>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</si>
  <si>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</si>
  <si>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</si>
  <si>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</si>
  <si>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</si>
  <si>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</si>
  <si>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</si>
  <si>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</si>
  <si>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</si>
  <si>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</si>
  <si>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</si>
  <si>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</si>
  <si>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</si>
  <si>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</si>
  <si>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</si>
  <si>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</si>
  <si>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</si>
  <si>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</si>
  <si>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</si>
  <si>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</si>
  <si>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</si>
  <si>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</si>
  <si>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</si>
  <si>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</si>
  <si>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</si>
  <si>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</si>
  <si>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</si>
  <si>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</si>
  <si>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</si>
  <si>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</si>
  <si>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</si>
  <si>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</si>
  <si>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</si>
  <si>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</si>
  <si>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</si>
  <si>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</si>
  <si>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</si>
  <si>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</si>
  <si>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</si>
  <si>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</si>
  <si>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</si>
  <si>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</si>
  <si>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</si>
  <si>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</si>
  <si>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</si>
  <si>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</si>
  <si>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</si>
  <si>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</si>
  <si>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</si>
  <si>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</si>
  <si>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</si>
  <si>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</si>
  <si>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</si>
  <si>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</si>
  <si>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</si>
  <si>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</si>
  <si>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</si>
  <si>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</si>
  <si>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</si>
  <si>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</si>
  <si>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</si>
  <si>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</si>
  <si>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</si>
  <si>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</si>
  <si>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</si>
  <si>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</si>
  <si>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</si>
  <si>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</si>
  <si>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</si>
  <si>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</si>
  <si>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</si>
  <si>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</si>
  <si>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</si>
  <si>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</si>
  <si>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</si>
  <si>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</si>
  <si>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</si>
  <si>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</si>
  <si>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</si>
  <si>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</si>
  <si>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</si>
  <si>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</si>
  <si>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</si>
  <si>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</si>
  <si>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</si>
  <si>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</si>
  <si>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</si>
  <si>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</si>
  <si>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</si>
  <si>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</si>
  <si>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</si>
  <si>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</si>
  <si>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</si>
  <si>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</si>
  <si>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</si>
  <si>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</si>
  <si>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</si>
  <si>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</si>
  <si>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</si>
  <si>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</si>
  <si>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</si>
  <si>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</si>
  <si>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</si>
  <si>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</si>
  <si>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</si>
  <si>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</si>
  <si>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</si>
  <si>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</si>
  <si>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</si>
  <si>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</si>
  <si>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</si>
  <si>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</si>
  <si>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</si>
  <si>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</si>
  <si>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</si>
  <si>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</si>
  <si>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</si>
  <si>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</si>
  <si>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</si>
  <si>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</si>
  <si>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</si>
  <si>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</si>
  <si>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</si>
  <si>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</si>
  <si>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</si>
  <si>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</si>
  <si>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</si>
  <si>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</si>
  <si>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</si>
  <si>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</si>
  <si>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</si>
  <si>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</si>
  <si>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</si>
  <si>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</si>
  <si>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</si>
  <si>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</si>
  <si>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</si>
  <si>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</si>
  <si>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</si>
  <si>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</si>
  <si>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</si>
  <si>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</si>
  <si>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</si>
  <si>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</si>
  <si>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</si>
  <si>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</si>
  <si>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</si>
  <si>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</si>
  <si>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</si>
  <si>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</si>
  <si>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</si>
  <si>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</si>
  <si>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</si>
  <si>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</si>
  <si>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</si>
  <si>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</si>
  <si>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</si>
  <si>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</si>
  <si>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</si>
  <si>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</si>
  <si>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</si>
  <si>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</si>
  <si>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</si>
  <si>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</si>
  <si>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</si>
  <si>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</si>
  <si>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</si>
  <si>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</si>
  <si>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</si>
  <si>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</si>
  <si>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</si>
  <si>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</si>
  <si>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</si>
  <si>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</si>
  <si>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</si>
  <si>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</si>
  <si>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</si>
  <si>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</si>
  <si>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</si>
  <si>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</si>
  <si>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</si>
  <si>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</si>
  <si>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</si>
  <si>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</si>
  <si>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</si>
  <si>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</si>
  <si>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</si>
  <si>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</si>
  <si>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</si>
  <si>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</si>
  <si>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</si>
  <si>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</si>
  <si>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</si>
  <si>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</si>
  <si>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</si>
  <si>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</si>
  <si>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</si>
  <si>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</si>
  <si>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</si>
  <si>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</si>
  <si>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</si>
  <si>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</si>
  <si>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</si>
  <si>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</si>
  <si>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</si>
  <si>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</si>
  <si>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</si>
  <si>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</si>
  <si>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</si>
  <si>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</si>
  <si>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</si>
  <si>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</si>
  <si>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</si>
  <si>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</si>
  <si>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</si>
  <si>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</si>
  <si>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</si>
  <si>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</si>
  <si>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</si>
  <si>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</si>
  <si>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</si>
  <si>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</si>
  <si>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</si>
  <si>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</si>
  <si>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</si>
  <si>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</si>
  <si>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</si>
  <si>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</si>
  <si>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</si>
  <si>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</si>
  <si>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</si>
  <si>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</si>
  <si>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</si>
  <si>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</si>
  <si>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</si>
  <si>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</si>
  <si>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</si>
  <si>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</si>
  <si>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</si>
  <si>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</si>
  <si>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</si>
  <si>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</si>
  <si>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</si>
  <si>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</si>
  <si>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</si>
  <si>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</si>
  <si>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</si>
  <si>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</si>
  <si>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</si>
  <si>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</si>
  <si>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</si>
  <si>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</si>
  <si>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</si>
  <si>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</si>
  <si>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</si>
  <si>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</si>
  <si>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</si>
  <si>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</si>
  <si>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</si>
  <si>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</si>
  <si>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</si>
  <si>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</si>
  <si>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</si>
  <si>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</si>
  <si>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</si>
  <si>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</si>
  <si>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</si>
  <si>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</si>
  <si>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</si>
  <si>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</si>
  <si>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</si>
  <si>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</si>
  <si>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</si>
  <si>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</si>
  <si>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</si>
  <si>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</si>
  <si>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</si>
  <si>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</si>
  <si>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</si>
  <si>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</si>
  <si>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</si>
  <si>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</si>
  <si>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</si>
  <si>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</si>
  <si>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</si>
  <si>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</si>
  <si>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</si>
  <si>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</si>
  <si>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</si>
  <si>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</si>
  <si>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</si>
  <si>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</si>
  <si>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</si>
  <si>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</si>
  <si>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</si>
  <si>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</si>
  <si>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</si>
  <si>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</si>
  <si>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</si>
  <si>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</si>
  <si>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</si>
  <si>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</si>
  <si>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</si>
  <si>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</si>
  <si>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</si>
  <si>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</si>
  <si>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</si>
  <si>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</si>
  <si>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</si>
  <si>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</si>
  <si>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</si>
  <si>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</si>
  <si>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</si>
  <si>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</si>
  <si>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</si>
  <si>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</si>
  <si>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</si>
  <si>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</si>
  <si>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</si>
  <si>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</si>
  <si>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</si>
  <si>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</si>
  <si>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</si>
  <si>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</si>
  <si>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</si>
  <si>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</si>
  <si>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</si>
  <si>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</si>
  <si>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</si>
  <si>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</si>
  <si>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</si>
  <si>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</si>
  <si>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</si>
  <si>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</si>
  <si>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</si>
  <si>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</si>
  <si>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</si>
  <si>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</si>
  <si>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</si>
  <si>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</si>
  <si>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</si>
  <si>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</si>
  <si>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</si>
  <si>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</si>
  <si>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</si>
  <si>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</si>
  <si>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</si>
  <si>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</si>
  <si>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</si>
  <si>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</si>
  <si>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</si>
  <si>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</si>
  <si>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</si>
  <si>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</si>
  <si>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</si>
  <si>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</si>
  <si>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</si>
  <si>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</si>
  <si>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</si>
  <si>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</si>
  <si>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</si>
  <si>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</si>
  <si>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</si>
  <si>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</si>
  <si>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</si>
  <si>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</si>
  <si>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</si>
  <si>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</si>
  <si>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</si>
  <si>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</si>
  <si>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</si>
  <si>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</si>
  <si>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</si>
  <si>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</si>
  <si>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</si>
  <si>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</si>
  <si>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</si>
  <si>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</si>
  <si>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</si>
  <si>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</si>
  <si>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</si>
  <si>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</si>
  <si>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</si>
  <si>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</si>
  <si>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</si>
  <si>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</si>
  <si>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</si>
  <si>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</si>
  <si>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</si>
  <si>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</si>
  <si>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</si>
  <si>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</si>
  <si>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</si>
  <si>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</si>
  <si>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</si>
  <si>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</si>
  <si>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</si>
  <si>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</si>
  <si>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</si>
  <si>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</si>
  <si>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</si>
  <si>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</si>
  <si>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</si>
  <si>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</si>
  <si>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</si>
  <si>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</si>
  <si>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</si>
  <si>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</si>
  <si>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</si>
  <si>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</si>
  <si>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</si>
  <si>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</si>
  <si>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</si>
  <si>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</si>
  <si>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</si>
  <si>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</si>
  <si>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</si>
  <si>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</si>
  <si>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</si>
  <si>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</si>
  <si>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</si>
  <si>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</si>
  <si>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</si>
  <si>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</si>
  <si>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</si>
  <si>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</si>
  <si>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</si>
  <si>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</si>
  <si>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</si>
  <si>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</si>
  <si>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</si>
  <si>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</si>
  <si>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</si>
  <si>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</si>
  <si>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</si>
  <si>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</si>
  <si>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</si>
  <si>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</si>
  <si>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</si>
  <si>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</si>
  <si>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</si>
  <si>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</si>
  <si>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</si>
  <si>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</si>
  <si>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</si>
  <si>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</si>
  <si>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</si>
  <si>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</si>
  <si>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</si>
  <si>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</si>
  <si>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</si>
  <si>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</si>
  <si>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</si>
  <si>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</si>
  <si>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</si>
  <si>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</si>
  <si>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</si>
  <si>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</si>
  <si>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</si>
  <si>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</si>
  <si>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</si>
  <si>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</si>
  <si>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</si>
  <si>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</si>
  <si>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</si>
  <si>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</si>
  <si>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</si>
  <si>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</si>
  <si>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</si>
  <si>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</si>
  <si>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</si>
  <si>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</si>
  <si>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</si>
  <si>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</si>
  <si>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</si>
  <si>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</si>
  <si>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</si>
  <si>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</si>
  <si>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</si>
  <si>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</si>
  <si>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</si>
  <si>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</si>
  <si>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</si>
  <si>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</si>
  <si>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</si>
  <si>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</si>
  <si>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</si>
  <si>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</si>
  <si>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</si>
  <si>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</si>
  <si>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</si>
  <si>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</si>
  <si>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</si>
  <si>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</si>
  <si>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</si>
  <si>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</si>
  <si>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</si>
  <si>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</si>
  <si>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</si>
  <si>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</si>
  <si>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</si>
  <si>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</si>
  <si>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</si>
  <si>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</si>
  <si>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</si>
  <si>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</si>
  <si>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</si>
  <si>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</si>
  <si>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</si>
  <si>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</si>
  <si>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</si>
  <si>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</si>
  <si>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</si>
  <si>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</si>
  <si>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</si>
  <si>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</si>
  <si>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</si>
  <si>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</si>
  <si>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</si>
  <si>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</si>
  <si>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</si>
  <si>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</si>
  <si>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</si>
  <si>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</si>
  <si>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</si>
  <si>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</si>
  <si>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</si>
  <si>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</si>
  <si>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</si>
  <si>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</si>
  <si>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</si>
  <si>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</si>
  <si>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</si>
  <si>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</si>
  <si>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</si>
  <si>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</si>
  <si>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</si>
  <si>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</si>
  <si>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</si>
  <si>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</si>
  <si>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</si>
  <si>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</si>
  <si>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</si>
  <si>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</si>
  <si>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</si>
  <si>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</si>
  <si>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</si>
  <si>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</si>
  <si>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</si>
  <si>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</si>
  <si>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</si>
  <si>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</si>
  <si>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</si>
  <si>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</si>
  <si>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</si>
  <si>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</si>
  <si>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</si>
  <si>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</si>
  <si>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</si>
  <si>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</si>
  <si>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</si>
  <si>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</si>
  <si>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</si>
  <si>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</si>
  <si>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</si>
  <si>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</si>
  <si>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</si>
  <si>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</si>
  <si>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</si>
  <si>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</si>
  <si>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</si>
  <si>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</si>
  <si>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</si>
  <si>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</si>
  <si>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</si>
  <si>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</si>
  <si>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</si>
  <si>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</si>
  <si>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</si>
  <si>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</si>
  <si>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</si>
  <si>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</si>
  <si>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</si>
  <si>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</si>
  <si>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</si>
  <si>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</si>
  <si>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</si>
  <si>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</si>
  <si>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</si>
  <si>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</si>
  <si>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</si>
  <si>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</si>
  <si>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</si>
  <si>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</si>
  <si>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</si>
  <si>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</si>
  <si>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</si>
  <si>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</si>
  <si>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</si>
  <si>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</si>
  <si>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</si>
  <si>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</si>
  <si>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</si>
  <si>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</si>
  <si>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</si>
  <si>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</si>
  <si>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</si>
  <si>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</si>
  <si>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</si>
  <si>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</si>
  <si>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</si>
  <si>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</si>
  <si>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</si>
  <si>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</si>
  <si>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</si>
  <si>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</si>
  <si>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</si>
  <si>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</si>
  <si>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</si>
  <si>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</si>
  <si>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</si>
  <si>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</si>
  <si>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</si>
  <si>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</si>
  <si>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</si>
  <si>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</si>
  <si>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</si>
  <si>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</si>
  <si>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</si>
  <si>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</si>
  <si>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</si>
  <si>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</si>
  <si>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</si>
  <si>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</si>
  <si>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</si>
  <si>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</si>
  <si>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</si>
  <si>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</si>
  <si>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</si>
  <si>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</si>
  <si>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</si>
  <si>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</si>
  <si>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</si>
  <si>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</si>
  <si>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</si>
  <si>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</si>
  <si>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</si>
  <si>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</si>
  <si>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</si>
  <si>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</si>
  <si>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</si>
  <si>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</si>
  <si>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</si>
  <si>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</si>
  <si>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</si>
  <si>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</si>
  <si>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</si>
  <si>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</si>
  <si>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</si>
  <si>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</si>
  <si>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</si>
  <si>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</si>
  <si>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</si>
  <si>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</si>
  <si>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</si>
  <si>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</si>
  <si>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</si>
  <si>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</si>
  <si>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</si>
  <si>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</si>
  <si>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</si>
  <si>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</si>
  <si>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</si>
  <si>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</si>
  <si>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</si>
  <si>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</si>
  <si>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</si>
  <si>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</si>
  <si>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</si>
  <si>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</si>
  <si>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</si>
  <si>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</si>
  <si>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</si>
  <si>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</si>
  <si>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</si>
  <si>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</si>
  <si>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</si>
  <si>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</si>
  <si>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</si>
  <si>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</si>
  <si>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</si>
  <si>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</si>
  <si>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</si>
  <si>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</si>
  <si>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</si>
  <si>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</si>
  <si>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</si>
  <si>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</si>
  <si>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</si>
  <si>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</si>
  <si>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</si>
  <si>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</si>
  <si>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</si>
  <si>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</si>
  <si>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</si>
  <si>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</si>
  <si>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</si>
  <si>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</si>
  <si>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</si>
  <si>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</si>
  <si>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</si>
  <si>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</si>
  <si>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</si>
  <si>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</si>
  <si>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</si>
  <si>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</si>
  <si>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</si>
  <si>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</si>
  <si>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</si>
  <si>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</si>
  <si>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</si>
  <si>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</si>
  <si>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</si>
  <si>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</si>
  <si>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</si>
  <si>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</si>
  <si>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</si>
  <si>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</si>
  <si>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</si>
  <si>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</si>
  <si>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</si>
  <si>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</si>
  <si>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</si>
  <si>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</si>
  <si>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</si>
  <si>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</si>
  <si>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</si>
  <si>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</si>
  <si>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</si>
  <si>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</si>
  <si>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</si>
  <si>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</si>
  <si>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</si>
  <si>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</si>
  <si>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</si>
  <si>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</si>
  <si>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</si>
  <si>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</si>
  <si>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</si>
  <si>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</si>
  <si>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</si>
  <si>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</si>
  <si>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</si>
  <si>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</si>
  <si>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</si>
  <si>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</si>
  <si>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</si>
  <si>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</si>
  <si>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</si>
  <si>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</si>
  <si>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</si>
  <si>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</si>
  <si>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</si>
  <si>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</si>
  <si>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</si>
  <si>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</si>
  <si>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</si>
  <si>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</si>
  <si>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</si>
  <si>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</si>
  <si>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</si>
  <si>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</si>
  <si>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</si>
  <si>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</si>
  <si>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</si>
  <si>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</si>
  <si>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</si>
  <si>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</si>
  <si>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</si>
  <si>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</si>
  <si>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</si>
  <si>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</si>
  <si>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</si>
  <si>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</si>
  <si>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</si>
  <si>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</si>
  <si>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</si>
  <si>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</si>
  <si>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</si>
  <si>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</si>
  <si>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</si>
  <si>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</si>
  <si>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</si>
  <si>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</si>
  <si>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</si>
  <si>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</si>
  <si>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</si>
  <si>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</si>
  <si>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</si>
  <si>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</si>
  <si>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</si>
  <si>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</si>
  <si>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</si>
  <si>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</si>
  <si>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</si>
  <si>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</si>
  <si>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</si>
  <si>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</si>
  <si>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</si>
  <si>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</si>
  <si>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</si>
  <si>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</si>
  <si>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</si>
  <si>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</si>
  <si>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</si>
  <si>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</si>
  <si>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</si>
  <si>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</si>
  <si>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</si>
  <si>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</si>
  <si>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</si>
  <si>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</si>
  <si>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</si>
  <si>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</si>
  <si>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</si>
  <si>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</si>
  <si>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</si>
  <si>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</si>
  <si>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</si>
  <si>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</si>
  <si>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</si>
  <si>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</si>
  <si>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</si>
  <si>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</si>
  <si>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</si>
  <si>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</si>
  <si>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</si>
  <si>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</si>
  <si>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</si>
  <si>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</si>
  <si>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</si>
  <si>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</si>
  <si>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</si>
  <si>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</si>
  <si>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</si>
  <si>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</si>
  <si>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</si>
  <si>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</si>
  <si>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</si>
  <si>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</si>
  <si>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</si>
  <si>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</si>
  <si>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</si>
  <si>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</si>
  <si>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</si>
  <si>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</si>
  <si>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</si>
  <si>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</si>
  <si>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</si>
  <si>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</si>
  <si>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</si>
  <si>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</si>
  <si>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</si>
  <si>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</si>
  <si>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</si>
  <si>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</si>
  <si>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</si>
  <si>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</si>
  <si>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</si>
  <si>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</si>
  <si>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</si>
  <si>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</si>
  <si>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</si>
  <si>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</si>
  <si>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</si>
  <si>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</si>
  <si>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</si>
  <si>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</si>
  <si>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</si>
  <si>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</si>
  <si>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</si>
  <si>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</si>
  <si>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</si>
  <si>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</si>
  <si>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</si>
  <si>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</si>
  <si>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</si>
  <si>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</si>
  <si>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</si>
  <si>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</si>
  <si>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</si>
  <si>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</si>
  <si>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</si>
  <si>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</si>
  <si>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</si>
  <si>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</si>
  <si>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</si>
  <si>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</si>
  <si>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</si>
  <si>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</si>
  <si>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</si>
  <si>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</si>
  <si>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</si>
  <si>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</si>
  <si>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</si>
  <si>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</si>
  <si>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</si>
  <si>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</si>
  <si>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</si>
  <si>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</si>
  <si>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</si>
  <si>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</si>
  <si>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</si>
  <si>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</si>
  <si>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</si>
  <si>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</si>
  <si>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</si>
  <si>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</si>
  <si>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</si>
  <si>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</si>
  <si>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</si>
  <si>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</si>
  <si>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</si>
  <si>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</si>
  <si>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</si>
  <si>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</si>
  <si>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</si>
  <si>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</si>
  <si>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</si>
  <si>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</si>
  <si>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</si>
  <si>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</si>
  <si>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</si>
  <si>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</si>
  <si>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</si>
  <si>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</si>
  <si>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</si>
  <si>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</si>
  <si>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</si>
  <si>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</si>
  <si>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</si>
  <si>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</si>
  <si>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</si>
  <si>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</si>
  <si>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</si>
  <si>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</si>
  <si>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</si>
  <si>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</si>
  <si>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</si>
  <si>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</si>
  <si>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</si>
  <si>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</si>
  <si>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</si>
  <si>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</si>
  <si>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</si>
  <si>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</si>
  <si>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</si>
  <si>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</si>
  <si>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</si>
  <si>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</si>
  <si>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</si>
  <si>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</si>
  <si>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</si>
  <si>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</si>
  <si>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</si>
  <si>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</si>
  <si>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</si>
  <si>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</si>
  <si>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</si>
  <si>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</si>
  <si>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</si>
  <si>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</si>
  <si>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</si>
  <si>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</si>
  <si>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</si>
  <si>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</si>
  <si>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</si>
  <si>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</si>
  <si>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</si>
  <si>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</si>
  <si>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</si>
  <si>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</si>
  <si>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</si>
  <si>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</si>
  <si>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</si>
  <si>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</si>
  <si>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</si>
  <si>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</si>
  <si>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</si>
  <si>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</si>
  <si>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</si>
  <si>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</si>
  <si>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</si>
  <si>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</si>
  <si>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</si>
  <si>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</si>
  <si>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</si>
  <si>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</si>
  <si>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</si>
  <si>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</si>
  <si>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</si>
  <si>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</si>
  <si>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</si>
  <si>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</si>
  <si>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</si>
  <si>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</si>
  <si>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</si>
  <si>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</si>
  <si>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</si>
  <si>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</si>
  <si>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</si>
  <si>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</si>
  <si>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</si>
  <si>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</si>
  <si>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</si>
  <si>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</si>
  <si>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</si>
  <si>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</si>
  <si>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</si>
  <si>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</si>
  <si>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</si>
  <si>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</si>
  <si>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</si>
  <si>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</si>
  <si>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</si>
  <si>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</si>
  <si>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</si>
  <si>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</si>
  <si>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</si>
  <si>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</si>
  <si>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</si>
  <si>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</si>
  <si>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</si>
  <si>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</si>
  <si>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</si>
  <si>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</si>
  <si>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</si>
  <si>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</si>
  <si>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</si>
  <si>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</si>
  <si>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</si>
  <si>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</si>
  <si>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</si>
  <si>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</si>
  <si>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</si>
  <si>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</si>
  <si>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</si>
  <si>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</si>
  <si>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</si>
  <si>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</si>
  <si>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</si>
  <si>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</si>
  <si>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</si>
  <si>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</si>
  <si>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</si>
  <si>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</si>
  <si>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</si>
  <si>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</si>
  <si>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</si>
  <si>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</si>
  <si>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</si>
  <si>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</si>
  <si>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</si>
  <si>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</si>
  <si>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</si>
  <si>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</si>
  <si>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</si>
  <si>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</si>
  <si>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</si>
  <si>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</si>
  <si>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</si>
  <si>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</si>
  <si>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</si>
  <si>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</si>
  <si>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</si>
  <si>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</si>
  <si>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</si>
  <si>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</si>
  <si>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</si>
  <si>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</si>
  <si>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</si>
  <si>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</si>
  <si>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</si>
  <si>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</si>
  <si>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</si>
  <si>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</si>
  <si>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</si>
  <si>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</si>
  <si>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</si>
  <si>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</si>
  <si>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</si>
  <si>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</si>
  <si>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</si>
  <si>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</si>
  <si>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</si>
  <si>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</si>
  <si>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</si>
  <si>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</si>
  <si>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</si>
  <si>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</si>
  <si>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</si>
  <si>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</si>
  <si>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</si>
  <si>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</si>
  <si>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</si>
  <si>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</si>
  <si>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</si>
  <si>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</si>
  <si>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</si>
  <si>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</si>
  <si>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</si>
  <si>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</si>
  <si>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</si>
  <si>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</si>
  <si>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</si>
  <si>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</si>
  <si>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</si>
  <si>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</si>
  <si>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</si>
  <si>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</si>
  <si>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</si>
  <si>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</si>
  <si>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</si>
  <si>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</si>
  <si>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</si>
  <si>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</si>
  <si>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</si>
  <si>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</si>
  <si>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</si>
  <si>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</si>
  <si>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</si>
  <si>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</si>
  <si>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</si>
  <si>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</si>
  <si>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</si>
  <si>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</si>
  <si>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</si>
  <si>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</si>
  <si>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</si>
  <si>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</si>
  <si>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</si>
  <si>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</si>
  <si>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</si>
  <si>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</si>
  <si>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</si>
  <si>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</si>
  <si>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</si>
  <si>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</si>
  <si>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</si>
  <si>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</si>
  <si>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</si>
  <si>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</si>
  <si>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</si>
  <si>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</si>
  <si>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</si>
  <si>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</si>
  <si>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</si>
  <si>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</si>
  <si>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</si>
  <si>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</si>
  <si>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</si>
  <si>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</si>
  <si>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</si>
  <si>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</si>
  <si>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</si>
  <si>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</si>
  <si>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</si>
  <si>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</si>
  <si>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</si>
  <si>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</si>
  <si>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</si>
  <si>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</si>
  <si>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</si>
  <si>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</si>
  <si>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</si>
  <si>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</si>
  <si>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</si>
  <si>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</si>
  <si>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</si>
  <si>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</si>
  <si>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</si>
  <si>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</si>
  <si>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</si>
  <si>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</si>
  <si>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</si>
  <si>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</si>
  <si>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</si>
  <si>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</si>
  <si>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</si>
  <si>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</si>
  <si>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</si>
  <si>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</si>
  <si>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</si>
  <si>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</si>
  <si>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</si>
  <si>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</si>
  <si>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</si>
  <si>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</si>
  <si>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</si>
  <si>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</si>
  <si>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</si>
  <si>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</si>
  <si>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</si>
  <si>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</si>
  <si>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</si>
  <si>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</si>
  <si>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</si>
  <si>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</si>
  <si>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</si>
  <si>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</si>
  <si>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</si>
  <si>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</si>
  <si>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</si>
  <si>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</si>
  <si>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</si>
  <si>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</si>
  <si>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</si>
  <si>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</si>
  <si>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</si>
  <si>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</si>
  <si>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</si>
  <si>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</si>
  <si>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</si>
  <si>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</si>
  <si>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</si>
  <si>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</si>
  <si>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</si>
  <si>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</si>
  <si>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</si>
  <si>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</si>
  <si>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</si>
  <si>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</si>
  <si>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</si>
  <si>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</si>
  <si>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</si>
  <si>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</si>
  <si>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</si>
  <si>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</si>
  <si>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</si>
  <si>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</si>
  <si>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</si>
  <si>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</si>
  <si>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</si>
  <si>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</si>
  <si>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</si>
  <si>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</si>
  <si>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</si>
  <si>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</si>
  <si>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</si>
  <si>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</si>
  <si>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</si>
  <si>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</si>
  <si>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</si>
  <si>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</si>
  <si>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</si>
  <si>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</si>
  <si>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</si>
  <si>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</si>
  <si>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</si>
  <si>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</si>
  <si>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</si>
  <si>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</si>
  <si>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</si>
  <si>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</si>
  <si>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</si>
  <si>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</si>
  <si>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</si>
  <si>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</si>
  <si>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</si>
  <si>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</si>
  <si>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</si>
  <si>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</si>
  <si>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</si>
  <si>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</si>
  <si>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</si>
  <si>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</si>
  <si>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</si>
  <si>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</si>
  <si>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</si>
  <si>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</si>
  <si>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</si>
  <si>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</si>
  <si>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</si>
  <si>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</si>
  <si>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</si>
  <si>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</si>
  <si>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</si>
  <si>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</si>
  <si>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</si>
  <si>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</si>
  <si>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</si>
  <si>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</si>
  <si>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</si>
  <si>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</si>
  <si>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</si>
  <si>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</si>
  <si>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</si>
  <si>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</si>
  <si>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</si>
  <si>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</si>
  <si>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</si>
  <si>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</si>
  <si>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</si>
  <si>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</si>
  <si>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</si>
  <si>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</si>
  <si>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</si>
  <si>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</si>
  <si>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</si>
  <si>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</si>
  <si>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</si>
  <si>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</si>
  <si>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</si>
  <si>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</si>
  <si>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</si>
  <si>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</si>
  <si>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</si>
  <si>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</si>
  <si>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</si>
  <si>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</si>
  <si>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</si>
  <si>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</si>
  <si>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</si>
  <si>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</si>
  <si>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</si>
  <si>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</si>
  <si>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</si>
  <si>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</si>
  <si>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</si>
  <si>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</si>
  <si>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</si>
  <si>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</si>
  <si>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</si>
  <si>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</si>
  <si>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</si>
  <si>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</si>
  <si>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</si>
  <si>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</si>
  <si>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</si>
  <si>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</si>
  <si>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</si>
  <si>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</si>
  <si>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</si>
  <si>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</si>
  <si>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</si>
  <si>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</si>
  <si>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</si>
  <si>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</si>
  <si>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</si>
  <si>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</si>
  <si>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</si>
  <si>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</si>
  <si>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</si>
  <si>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</si>
  <si>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</si>
  <si>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</si>
  <si>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</si>
  <si>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</si>
  <si>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</si>
  <si>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</si>
  <si>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</si>
  <si>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</si>
  <si>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</si>
  <si>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</si>
  <si>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</si>
  <si>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</si>
  <si>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</si>
  <si>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</si>
  <si>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</si>
  <si>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</si>
  <si>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</si>
  <si>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</si>
  <si>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</si>
  <si>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</si>
  <si>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</si>
  <si>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</si>
  <si>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</si>
  <si>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</si>
  <si>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</si>
  <si>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</si>
  <si>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</si>
  <si>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</si>
  <si>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</si>
  <si>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</si>
  <si>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</si>
  <si>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</si>
  <si>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</si>
  <si>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</si>
  <si>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</si>
  <si>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</si>
  <si>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</si>
  <si>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</si>
  <si>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</si>
  <si>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</si>
  <si>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</si>
  <si>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</si>
  <si>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</si>
  <si>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</si>
  <si>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</si>
  <si>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</si>
  <si>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</si>
  <si>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</si>
  <si>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</si>
  <si>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</si>
  <si>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</si>
  <si>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</si>
  <si>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</si>
  <si>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</si>
  <si>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</si>
  <si>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</si>
  <si>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</si>
  <si>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</si>
  <si>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</si>
  <si>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</si>
  <si>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</si>
  <si>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</si>
  <si>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</si>
  <si>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</si>
  <si>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</si>
  <si>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</si>
  <si>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</si>
  <si>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</si>
  <si>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</si>
  <si>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</si>
  <si>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</si>
  <si>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</si>
  <si>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</si>
  <si>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</si>
  <si>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</si>
  <si>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</si>
  <si>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</si>
  <si>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</si>
  <si>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</si>
  <si>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</si>
  <si>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</si>
  <si>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</si>
  <si>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</si>
  <si>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</si>
  <si>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</si>
  <si>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</si>
  <si>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</si>
  <si>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</si>
  <si>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</si>
  <si>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</si>
  <si>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</si>
  <si>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</si>
  <si>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</si>
  <si>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</si>
  <si>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</si>
  <si>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</si>
  <si>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</si>
  <si>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</si>
  <si>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</si>
  <si>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</si>
  <si>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</si>
  <si>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</si>
  <si>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</si>
  <si>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</si>
  <si>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</si>
  <si>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</si>
  <si>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</si>
  <si>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</si>
  <si>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</si>
  <si>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</si>
  <si>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</si>
  <si>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</si>
  <si>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</si>
  <si>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</si>
  <si>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</si>
  <si>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</si>
  <si>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</si>
  <si>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</si>
  <si>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</si>
  <si>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</si>
  <si>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</si>
  <si>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</si>
  <si>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</si>
  <si>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</si>
  <si>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</si>
  <si>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</si>
  <si>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</si>
  <si>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</si>
  <si>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</si>
  <si>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</si>
  <si>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</si>
  <si>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</si>
  <si>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</si>
  <si>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</si>
  <si>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</si>
  <si>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</si>
  <si>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</si>
  <si>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</si>
  <si>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</si>
  <si>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</si>
  <si>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</si>
  <si>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</si>
  <si>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</si>
  <si>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</si>
  <si>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</si>
  <si>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</si>
  <si>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</si>
  <si>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</si>
  <si>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</si>
  <si>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</si>
  <si>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</si>
  <si>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</si>
  <si>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</si>
  <si>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</si>
  <si>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</si>
  <si>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</si>
  <si>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</si>
  <si>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</si>
  <si>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</si>
  <si>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</si>
  <si>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</si>
  <si>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</si>
  <si>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</si>
  <si>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</si>
  <si>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</si>
  <si>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</si>
  <si>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</si>
  <si>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</si>
  <si>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</si>
  <si>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</si>
  <si>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</si>
  <si>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</si>
  <si>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</si>
  <si>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</si>
  <si>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</si>
  <si>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</si>
  <si>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</si>
  <si>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</si>
  <si>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</si>
  <si>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</si>
  <si>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</si>
  <si>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</si>
  <si>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</si>
  <si>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</si>
  <si>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</si>
  <si>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</si>
  <si>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</si>
  <si>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</si>
  <si>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</si>
  <si>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</si>
  <si>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</si>
  <si>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</si>
  <si>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</si>
  <si>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</si>
  <si>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</si>
  <si>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</si>
  <si>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</si>
  <si>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</si>
  <si>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</si>
  <si>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</si>
  <si>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</si>
  <si>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</si>
  <si>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</si>
  <si>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</si>
  <si>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</si>
  <si>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</si>
  <si>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</si>
  <si>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</si>
  <si>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</si>
  <si>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</si>
  <si>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</si>
  <si>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</si>
  <si>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</si>
  <si>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</si>
  <si>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</si>
  <si>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</si>
  <si>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</si>
  <si>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</si>
  <si>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</si>
  <si>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</si>
  <si>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</si>
  <si>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</si>
  <si>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</si>
  <si>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</si>
  <si>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</si>
  <si>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</si>
  <si>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</si>
  <si>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</si>
  <si>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</si>
  <si>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</si>
  <si>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</si>
  <si>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</si>
  <si>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</si>
  <si>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</si>
  <si>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</si>
  <si>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</si>
  <si>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</si>
  <si>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</si>
  <si>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</si>
  <si>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</si>
  <si>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</si>
  <si>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</si>
  <si>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</si>
  <si>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</si>
  <si>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</si>
  <si>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</si>
  <si>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</si>
  <si>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</si>
  <si>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</si>
  <si>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</si>
  <si>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</si>
  <si>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</si>
  <si>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</si>
  <si>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</si>
  <si>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</si>
  <si>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</si>
  <si>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</si>
  <si>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</si>
  <si>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</si>
  <si>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</si>
  <si>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</si>
  <si>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</si>
  <si>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</si>
  <si>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</si>
  <si>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</si>
  <si>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</si>
  <si>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</si>
  <si>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</si>
  <si>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</si>
  <si>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</si>
  <si>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</si>
  <si>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</si>
  <si>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</si>
  <si>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</si>
  <si>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</si>
  <si>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</si>
  <si>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</si>
  <si>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</si>
  <si>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</si>
  <si>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</si>
  <si>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</si>
  <si>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</si>
  <si>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</si>
  <si>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</si>
  <si>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</si>
  <si>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</si>
  <si>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</si>
  <si>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</si>
  <si>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</si>
  <si>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</si>
  <si>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</si>
  <si>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</si>
  <si>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</si>
  <si>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</si>
  <si>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</si>
  <si>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</si>
  <si>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</si>
  <si>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</si>
  <si>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</si>
  <si>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</si>
  <si>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</si>
  <si>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</si>
  <si>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</si>
  <si>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</si>
  <si>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</si>
  <si>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</si>
  <si>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</si>
  <si>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</si>
  <si>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</si>
  <si>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</si>
  <si>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</si>
  <si>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</si>
  <si>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</si>
  <si>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</si>
  <si>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</si>
  <si>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</si>
  <si>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</si>
  <si>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</si>
  <si>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</si>
  <si>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</si>
  <si>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</si>
  <si>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</si>
  <si>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</si>
  <si>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</si>
  <si>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</si>
  <si>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</si>
  <si>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</si>
  <si>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</si>
  <si>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</si>
  <si>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</si>
  <si>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</si>
  <si>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</si>
  <si>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</si>
  <si>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</si>
  <si>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</si>
  <si>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</si>
  <si>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</si>
  <si>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</si>
  <si>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</si>
  <si>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</si>
  <si>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</si>
  <si>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</si>
  <si>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</si>
  <si>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</si>
  <si>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</si>
  <si>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</si>
  <si>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</si>
  <si>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</si>
  <si>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</si>
  <si>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</si>
  <si>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</si>
  <si>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</si>
  <si>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</si>
  <si>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</si>
  <si>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</si>
  <si>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</si>
  <si>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</si>
  <si>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</si>
  <si>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</si>
  <si>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</si>
  <si>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</si>
  <si>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</si>
  <si>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</si>
  <si>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</si>
  <si>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</si>
  <si>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</si>
  <si>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</si>
  <si>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</si>
  <si>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</si>
  <si>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</si>
  <si>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</si>
  <si>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</si>
  <si>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</si>
  <si>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</si>
  <si>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</si>
  <si>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</si>
  <si>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</si>
  <si>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</si>
  <si>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</si>
  <si>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</si>
  <si>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</si>
  <si>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</si>
  <si>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</si>
  <si>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</si>
  <si>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</si>
  <si>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</si>
  <si>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</si>
  <si>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</si>
  <si>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</si>
  <si>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</si>
  <si>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</si>
  <si>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</si>
  <si>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</si>
  <si>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</si>
  <si>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</si>
  <si>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</si>
  <si>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</si>
  <si>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</si>
  <si>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</si>
  <si>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</si>
  <si>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</si>
  <si>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</si>
  <si>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</si>
  <si>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</si>
  <si>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</si>
  <si>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</si>
  <si>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</si>
  <si>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</si>
  <si>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</si>
  <si>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</si>
  <si>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</si>
  <si>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</si>
  <si>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</si>
  <si>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</si>
  <si>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</si>
  <si>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</si>
  <si>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</si>
  <si>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</si>
  <si>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</si>
  <si>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</si>
  <si>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</si>
  <si>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</si>
  <si>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</si>
  <si>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</si>
  <si>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</si>
  <si>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</si>
  <si>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</si>
  <si>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</si>
  <si>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</si>
  <si>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</si>
  <si>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</si>
  <si>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</si>
  <si>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</si>
  <si>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</si>
  <si>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</si>
  <si>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</si>
  <si>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</si>
  <si>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</si>
  <si>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</si>
  <si>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</si>
  <si>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</si>
  <si>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</si>
  <si>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</si>
  <si>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</si>
  <si>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</si>
  <si>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</si>
  <si>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</si>
  <si>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</si>
  <si>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</si>
  <si>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</si>
  <si>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</si>
  <si>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</si>
  <si>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</si>
  <si>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</si>
  <si>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</si>
  <si>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</si>
  <si>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</si>
  <si>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</si>
  <si>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</si>
  <si>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</si>
  <si>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</si>
  <si>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</si>
  <si>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</si>
  <si>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</si>
  <si>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</si>
  <si>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</si>
  <si>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</si>
  <si>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</si>
  <si>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</si>
  <si>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</si>
  <si>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</si>
  <si>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</si>
  <si>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</si>
  <si>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</si>
  <si>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</si>
  <si>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</si>
  <si>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</si>
  <si>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</si>
  <si>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</si>
  <si>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</si>
  <si>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</si>
  <si>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</si>
  <si>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</si>
  <si>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</si>
  <si>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</si>
  <si>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</si>
  <si>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</si>
  <si>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</si>
  <si>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</si>
  <si>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</si>
  <si>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</si>
  <si>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</si>
  <si>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</si>
  <si>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</si>
  <si>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</si>
  <si>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</si>
  <si>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</si>
  <si>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</si>
  <si>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</si>
  <si>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</si>
  <si>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</si>
  <si>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</si>
  <si>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</si>
  <si>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</si>
  <si>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</si>
  <si>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</si>
  <si>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</si>
  <si>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</si>
  <si>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</si>
  <si>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</si>
  <si>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</si>
  <si>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</si>
  <si>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</si>
  <si>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</si>
  <si>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</si>
  <si>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</si>
  <si>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</si>
  <si>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</si>
  <si>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</si>
  <si>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</si>
  <si>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</si>
  <si>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</si>
  <si>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</si>
  <si>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</si>
  <si>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</si>
  <si>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</si>
  <si>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</si>
  <si>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</si>
  <si>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</si>
  <si>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</si>
  <si>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</si>
  <si>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</si>
  <si>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</si>
  <si>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</si>
  <si>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</si>
  <si>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</si>
  <si>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</si>
  <si>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</si>
  <si>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</si>
  <si>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</si>
  <si>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</si>
  <si>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</si>
  <si>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</si>
  <si>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</si>
  <si>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</si>
  <si>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</si>
  <si>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</si>
  <si>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</si>
  <si>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</si>
  <si>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</si>
  <si>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</si>
  <si>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</si>
  <si>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</si>
  <si>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</si>
  <si>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</si>
  <si>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</si>
  <si>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</si>
  <si>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</si>
  <si>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</si>
  <si>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</si>
  <si>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</si>
  <si>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</si>
  <si>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</si>
  <si>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</si>
  <si>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</si>
  <si>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</si>
  <si>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</si>
  <si>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</si>
  <si>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</si>
  <si>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</si>
  <si>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</si>
  <si>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</si>
  <si>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</si>
  <si>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</si>
  <si>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</si>
  <si>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</si>
  <si>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</si>
  <si>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</si>
  <si>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</si>
  <si>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</si>
  <si>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</si>
  <si>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</si>
  <si>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</si>
  <si>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</si>
  <si>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</si>
  <si>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</si>
  <si>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</si>
  <si>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</si>
  <si>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</si>
  <si>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</si>
  <si>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</si>
  <si>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</si>
  <si>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</si>
  <si>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</si>
  <si>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</si>
  <si>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</si>
  <si>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</si>
  <si>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</si>
  <si>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</si>
  <si>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</si>
  <si>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</si>
  <si>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</si>
  <si>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</si>
  <si>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</si>
  <si>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</si>
  <si>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</si>
  <si>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</si>
  <si>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</si>
  <si>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</si>
  <si>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</si>
  <si>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</si>
  <si>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</si>
  <si>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</si>
  <si>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</si>
  <si>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</si>
  <si>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</si>
  <si>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</si>
  <si>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</si>
  <si>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</si>
  <si>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</si>
  <si>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</si>
  <si>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</si>
  <si>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</si>
  <si>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</si>
  <si>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</si>
  <si>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</si>
  <si>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</si>
  <si>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</si>
  <si>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</si>
  <si>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</si>
  <si>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</si>
  <si>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</si>
  <si>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</si>
  <si>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</si>
  <si>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</si>
  <si>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</si>
  <si>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</si>
  <si>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</si>
  <si>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</si>
  <si>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</si>
  <si>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</si>
  <si>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</si>
  <si>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</si>
  <si>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</si>
  <si>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</si>
  <si>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</si>
  <si>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</si>
  <si>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</si>
  <si>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</si>
  <si>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</si>
  <si>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</si>
  <si>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</si>
  <si>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</si>
  <si>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</si>
  <si>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</si>
  <si>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</si>
  <si>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</si>
  <si>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</si>
  <si>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</si>
  <si>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</si>
  <si>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</si>
  <si>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</si>
  <si>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</si>
  <si>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</si>
  <si>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</si>
  <si>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</si>
  <si>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</si>
  <si>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</si>
  <si>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</si>
  <si>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</si>
  <si>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</si>
  <si>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</si>
  <si>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</si>
  <si>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</si>
  <si>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</si>
  <si>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</si>
  <si>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</si>
  <si>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</si>
  <si>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</si>
  <si>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</si>
  <si>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</si>
  <si>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</si>
  <si>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</si>
  <si>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</si>
  <si>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</si>
  <si>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</si>
  <si>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</si>
  <si>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</si>
  <si>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</si>
  <si>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</si>
  <si>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</si>
  <si>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</si>
  <si>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</si>
  <si>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</si>
  <si>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</si>
  <si>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</si>
  <si>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</si>
  <si>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</si>
  <si>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</si>
  <si>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</si>
  <si>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</si>
  <si>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</si>
  <si>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</si>
  <si>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</si>
  <si>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</si>
  <si>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</si>
  <si>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</si>
  <si>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</si>
  <si>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</si>
  <si>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</si>
  <si>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</si>
  <si>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</si>
  <si>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</si>
  <si>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</si>
  <si>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</si>
  <si>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</si>
  <si>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</si>
  <si>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</si>
  <si>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</si>
  <si>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</si>
  <si>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</si>
  <si>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</si>
  <si>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</si>
  <si>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</si>
  <si>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</si>
  <si>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</si>
  <si>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</si>
  <si>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</si>
  <si>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</si>
  <si>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</si>
  <si>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</si>
  <si>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</si>
  <si>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</si>
  <si>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</si>
  <si>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</si>
  <si>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</si>
  <si>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</si>
  <si>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</si>
  <si>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</si>
  <si>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</si>
  <si>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</si>
  <si>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</si>
  <si>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</si>
  <si>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</si>
  <si>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</si>
  <si>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</si>
  <si>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</si>
  <si>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</si>
  <si>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</si>
  <si>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</si>
  <si>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</si>
  <si>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</si>
  <si>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</si>
  <si>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</si>
  <si>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</si>
  <si>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</si>
  <si>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</si>
  <si>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</si>
  <si>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</si>
  <si>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</si>
  <si>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</si>
  <si>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</si>
  <si>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</si>
  <si>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</si>
  <si>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</si>
  <si>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</si>
  <si>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</si>
  <si>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</si>
  <si>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</si>
  <si>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</si>
  <si>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</si>
  <si>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</si>
  <si>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</si>
  <si>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</si>
  <si>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</si>
  <si>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</si>
  <si>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</si>
  <si>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</si>
  <si>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</si>
  <si>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</si>
  <si>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</si>
  <si>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</si>
  <si>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</si>
  <si>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</si>
  <si>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</si>
  <si>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</si>
  <si>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</si>
  <si>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</si>
  <si>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</si>
  <si>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</si>
  <si>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</si>
  <si>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</si>
  <si>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</si>
  <si>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</si>
  <si>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</si>
  <si>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</si>
  <si>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</si>
  <si>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</si>
  <si>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</si>
  <si>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</si>
  <si>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</si>
  <si>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</si>
  <si>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</si>
  <si>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</si>
  <si>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</si>
  <si>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</si>
  <si>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</si>
  <si>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</si>
  <si>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</si>
  <si>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</si>
  <si>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</si>
  <si>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</si>
  <si>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</si>
  <si>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</si>
  <si>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</si>
  <si>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</si>
  <si>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</si>
  <si>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</si>
  <si>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</si>
  <si>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</si>
  <si>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</si>
  <si>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</si>
  <si>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</si>
  <si>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</si>
  <si>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</si>
  <si>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</si>
  <si>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</si>
  <si>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</si>
  <si>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</si>
  <si>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</si>
  <si>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</si>
  <si>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</si>
  <si>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</si>
  <si>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</si>
  <si>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</si>
  <si>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</si>
  <si>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</si>
  <si>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</si>
  <si>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</si>
  <si>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</si>
  <si>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</si>
  <si>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</si>
  <si>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</si>
  <si>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</si>
  <si>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</si>
  <si>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</si>
  <si>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</si>
  <si>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</si>
  <si>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</si>
  <si>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</si>
  <si>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</si>
  <si>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</si>
  <si>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</si>
  <si>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</si>
  <si>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</si>
  <si>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</si>
  <si>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</si>
  <si>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</si>
  <si>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</si>
  <si>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</si>
  <si>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</si>
  <si>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</si>
  <si>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</si>
  <si>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</si>
  <si>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</si>
  <si>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</si>
  <si>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</si>
  <si>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</si>
  <si>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</si>
  <si>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</si>
  <si>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</si>
  <si>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</si>
  <si>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</si>
  <si>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</si>
  <si>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</si>
  <si>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</si>
  <si>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</si>
  <si>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</si>
  <si>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</si>
  <si>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</si>
  <si>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</si>
  <si>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</si>
  <si>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</si>
  <si>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</si>
  <si>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</si>
  <si>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</si>
  <si>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</si>
  <si>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</si>
  <si>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</si>
  <si>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</si>
  <si>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</si>
  <si>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</si>
  <si>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</si>
  <si>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</si>
  <si>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</si>
  <si>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</si>
  <si>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</si>
  <si>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</si>
  <si>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</si>
  <si>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</si>
  <si>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</si>
  <si>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</si>
  <si>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</si>
  <si>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</si>
  <si>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</si>
  <si>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</si>
  <si>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</si>
  <si>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</si>
  <si>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</si>
  <si>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</si>
  <si>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</si>
  <si>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</si>
  <si>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</si>
  <si>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</si>
  <si>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</si>
  <si>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</si>
  <si>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</si>
  <si>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</si>
  <si>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</si>
  <si>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</si>
  <si>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</si>
  <si>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</si>
  <si>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</si>
  <si>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</si>
  <si>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</si>
  <si>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</si>
  <si>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</si>
  <si>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</si>
  <si>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</si>
  <si>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</si>
  <si>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</si>
  <si>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</si>
  <si>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</si>
  <si>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</si>
  <si>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</si>
  <si>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</si>
  <si>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</si>
  <si>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</si>
  <si>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</si>
  <si>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</si>
  <si>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</si>
  <si>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</si>
  <si>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</si>
  <si>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</si>
  <si>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</si>
  <si>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</si>
  <si>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</si>
  <si>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</si>
  <si>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</si>
  <si>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</si>
  <si>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</si>
  <si>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</si>
  <si>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</si>
  <si>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</si>
  <si>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</si>
  <si>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</si>
  <si>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</si>
  <si>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</si>
  <si>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</si>
  <si>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</si>
  <si>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</si>
  <si>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</si>
  <si>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</si>
  <si>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</si>
  <si>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</si>
  <si>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</si>
  <si>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</si>
  <si>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</si>
  <si>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</si>
  <si>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</si>
  <si>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</si>
  <si>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</si>
  <si>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</si>
  <si>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</si>
  <si>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</si>
  <si>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</si>
  <si>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</si>
  <si>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</si>
  <si>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</si>
  <si>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</si>
  <si>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</si>
  <si>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</si>
  <si>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</si>
  <si>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</si>
  <si>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</si>
  <si>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</si>
  <si>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</si>
  <si>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</si>
  <si>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</si>
  <si>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</si>
  <si>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</si>
  <si>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</si>
  <si>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</si>
  <si>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</si>
  <si>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</si>
  <si>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</si>
  <si>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</si>
  <si>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</si>
  <si>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</si>
  <si>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</si>
  <si>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</si>
  <si>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</si>
  <si>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</si>
  <si>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</si>
  <si>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</si>
  <si>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</si>
  <si>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</si>
  <si>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</si>
  <si>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</si>
  <si>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</si>
  <si>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</si>
  <si>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</si>
  <si>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</si>
  <si>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</si>
  <si>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</si>
  <si>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</si>
  <si>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</si>
  <si>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</si>
  <si>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</si>
  <si>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</si>
  <si>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</si>
  <si>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</si>
  <si>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</si>
  <si>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</si>
  <si>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</si>
  <si>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</si>
  <si>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</si>
  <si>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</si>
  <si>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</si>
  <si>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</si>
  <si>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</si>
  <si>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</si>
  <si>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</si>
  <si>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</si>
  <si>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</si>
  <si>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</si>
  <si>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</si>
  <si>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</si>
  <si>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</si>
  <si>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</si>
  <si>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</si>
  <si>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</si>
  <si>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</si>
  <si>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</si>
  <si>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</si>
  <si>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</si>
  <si>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</si>
  <si>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</si>
  <si>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</si>
  <si>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</si>
  <si>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</si>
  <si>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</si>
  <si>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</si>
  <si>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</si>
  <si>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</si>
  <si>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</si>
  <si>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</si>
  <si>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</si>
  <si>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</si>
  <si>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</si>
  <si>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</si>
  <si>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</si>
  <si>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</si>
  <si>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</si>
  <si>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</si>
  <si>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</si>
  <si>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</si>
  <si>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</si>
  <si>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</si>
  <si>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</si>
  <si>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</si>
  <si>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</si>
  <si>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</si>
  <si>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</si>
  <si>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</si>
  <si>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</si>
  <si>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</si>
  <si>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</si>
  <si>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</si>
  <si>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</si>
  <si>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</si>
  <si>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</si>
  <si>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</si>
  <si>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</si>
  <si>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</si>
  <si>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</si>
  <si>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</si>
  <si>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</si>
  <si>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</si>
  <si>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</si>
  <si>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</si>
  <si>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</si>
  <si>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</si>
  <si>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</si>
  <si>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</si>
  <si>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</si>
  <si>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</si>
  <si>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</si>
  <si>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</si>
  <si>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</si>
  <si>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</si>
  <si>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</si>
  <si>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</si>
  <si>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</si>
  <si>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</si>
  <si>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</si>
  <si>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</si>
  <si>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</si>
  <si>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</si>
  <si>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</si>
  <si>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</si>
  <si>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</si>
  <si>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</si>
  <si>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</si>
  <si>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</si>
  <si>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</si>
  <si>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</si>
  <si>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</si>
  <si>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</si>
  <si>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</si>
  <si>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</si>
  <si>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</si>
  <si>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</si>
  <si>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</si>
  <si>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</si>
  <si>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</si>
  <si>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</si>
  <si>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</si>
  <si>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</si>
  <si>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</si>
  <si>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</si>
  <si>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</si>
  <si>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</si>
  <si>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</si>
  <si>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</si>
  <si>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</si>
  <si>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</si>
  <si>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</si>
  <si>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</si>
  <si>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</si>
  <si>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</si>
  <si>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</si>
  <si>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</si>
  <si>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</si>
  <si>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</si>
  <si>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</si>
  <si>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</si>
  <si>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</si>
  <si>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</si>
  <si>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</si>
  <si>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</si>
  <si>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</si>
  <si>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</si>
  <si>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</si>
  <si>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</si>
  <si>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</si>
  <si>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</si>
  <si>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</si>
  <si>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</si>
  <si>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</si>
  <si>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</si>
  <si>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</si>
  <si>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</si>
  <si>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</si>
  <si>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</si>
  <si>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</si>
  <si>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</si>
  <si>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</si>
  <si>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</si>
  <si>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</si>
  <si>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</si>
  <si>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</si>
  <si>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</si>
  <si>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</si>
  <si>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</si>
  <si>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</si>
  <si>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</si>
  <si>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</si>
  <si>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</si>
  <si>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</si>
  <si>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</si>
  <si>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</si>
  <si>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</si>
  <si>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</si>
  <si>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</si>
  <si>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</si>
  <si>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</si>
  <si>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</si>
  <si>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</si>
  <si>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</si>
  <si>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</si>
  <si>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</si>
  <si>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</si>
  <si>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</si>
  <si>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</si>
  <si>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</si>
  <si>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</si>
  <si>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</si>
  <si>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</si>
  <si>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</si>
  <si>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</si>
  <si>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</si>
  <si>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</si>
  <si>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</si>
  <si>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</si>
  <si>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</si>
  <si>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</si>
  <si>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</si>
  <si>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</si>
  <si>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</si>
  <si>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</si>
  <si>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</si>
  <si>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</si>
  <si>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</si>
  <si>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</si>
  <si>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</si>
  <si>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</si>
  <si>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</si>
  <si>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</si>
  <si>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</si>
  <si>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</si>
  <si>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</si>
  <si>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</si>
  <si>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</si>
  <si>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</si>
  <si>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</si>
  <si>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</si>
  <si>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</si>
  <si>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</si>
  <si>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</si>
  <si>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</si>
  <si>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</si>
  <si>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</si>
  <si>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</si>
  <si>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</si>
  <si>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</si>
  <si>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</si>
  <si>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</si>
  <si>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</si>
  <si>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</si>
  <si>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</si>
  <si>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</si>
  <si>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</si>
  <si>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</si>
  <si>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</si>
  <si>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</si>
  <si>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</si>
  <si>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</si>
  <si>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</si>
  <si>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</si>
  <si>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</si>
  <si>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</si>
  <si>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</si>
  <si>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</si>
  <si>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</si>
  <si>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</si>
  <si>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</si>
  <si>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</si>
  <si>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</si>
  <si>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</si>
  <si>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</si>
  <si>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</si>
  <si>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</si>
  <si>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</si>
  <si>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</si>
  <si>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</si>
  <si>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</si>
  <si>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</si>
  <si>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</si>
  <si>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</si>
  <si>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</si>
  <si>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</si>
  <si>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</si>
  <si>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</si>
  <si>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</si>
  <si>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</si>
  <si>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</si>
  <si>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</si>
  <si>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</si>
  <si>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</si>
  <si>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</si>
  <si>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</si>
  <si>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</si>
  <si>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</si>
  <si>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</si>
  <si>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</si>
  <si>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</si>
  <si>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</si>
  <si>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</si>
  <si>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</si>
  <si>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</si>
  <si>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</si>
  <si>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</si>
  <si>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</si>
  <si>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</si>
  <si>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</si>
  <si>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</si>
  <si>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</si>
  <si>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</si>
  <si>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</si>
  <si>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</si>
  <si>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</si>
  <si>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</si>
  <si>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</si>
  <si>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</si>
  <si>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</si>
  <si>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</si>
  <si>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</si>
  <si>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</si>
  <si>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</si>
  <si>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</si>
  <si>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</si>
  <si>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</si>
  <si>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</si>
  <si>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</si>
  <si>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</si>
  <si>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</si>
  <si>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</si>
  <si>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</si>
  <si>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</si>
  <si>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</si>
  <si>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</si>
  <si>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</si>
  <si>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</si>
  <si>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</si>
  <si>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</si>
  <si>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</si>
  <si>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</si>
  <si>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</si>
  <si>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</si>
  <si>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</si>
  <si>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</si>
  <si>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</si>
  <si>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</si>
  <si>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</si>
  <si>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</si>
  <si>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</si>
  <si>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</si>
  <si>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</si>
  <si>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</si>
  <si>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</si>
  <si>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</si>
  <si>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</si>
  <si>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</si>
  <si>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</si>
  <si>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</si>
  <si>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</si>
  <si>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</si>
  <si>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</si>
  <si>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</si>
  <si>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</si>
  <si>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</si>
  <si>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</si>
  <si>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</si>
  <si>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</si>
  <si>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</si>
  <si>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</si>
  <si>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</si>
  <si>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</si>
  <si>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</si>
  <si>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</si>
  <si>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</si>
  <si>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</si>
  <si>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</si>
  <si>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</si>
  <si>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</si>
  <si>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</si>
  <si>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</si>
  <si>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</si>
  <si>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</si>
  <si>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</si>
  <si>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</si>
  <si>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</si>
  <si>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</si>
  <si>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</si>
  <si>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</si>
  <si>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</si>
  <si>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</si>
  <si>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</si>
  <si>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</si>
  <si>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</si>
  <si>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</si>
  <si>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</si>
  <si>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</si>
  <si>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</si>
  <si>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</si>
  <si>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</si>
  <si>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</si>
  <si>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</si>
  <si>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</si>
  <si>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</si>
  <si>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</si>
  <si>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</si>
  <si>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</si>
  <si>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</si>
  <si>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</si>
  <si>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</si>
  <si>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</si>
  <si>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</si>
  <si>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</si>
  <si>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</si>
  <si>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</si>
  <si>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</si>
  <si>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</si>
  <si>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</si>
  <si>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</si>
  <si>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</si>
  <si>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</si>
  <si>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</si>
  <si>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</si>
  <si>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</si>
  <si>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</si>
  <si>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</si>
  <si>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</si>
  <si>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</si>
  <si>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</si>
  <si>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</si>
  <si>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</si>
  <si>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</si>
  <si>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</si>
  <si>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</si>
  <si>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</si>
  <si>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</si>
  <si>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</si>
  <si>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</si>
  <si>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</si>
  <si>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</si>
  <si>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</si>
  <si>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</si>
  <si>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</si>
  <si>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</si>
  <si>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</si>
  <si>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</si>
  <si>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</si>
  <si>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</si>
  <si>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</si>
  <si>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</si>
  <si>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</si>
  <si>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</si>
  <si>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</si>
  <si>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</si>
  <si>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</si>
  <si>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</si>
  <si>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</si>
  <si>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</si>
  <si>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</si>
  <si>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</si>
  <si>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</si>
  <si>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</si>
  <si>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</si>
  <si>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</si>
  <si>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</si>
  <si>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</si>
  <si>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</si>
  <si>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</si>
  <si>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</si>
  <si>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</si>
  <si>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</si>
  <si>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</si>
  <si>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</si>
  <si>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</si>
  <si>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</si>
  <si>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</si>
  <si>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</si>
  <si>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</si>
  <si>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</si>
  <si>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</si>
  <si>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</si>
  <si>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</si>
  <si>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</si>
  <si>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</si>
  <si>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</si>
  <si>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</si>
  <si>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</si>
  <si>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</si>
  <si>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</si>
  <si>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</si>
  <si>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</si>
  <si>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</si>
  <si>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</si>
  <si>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</si>
  <si>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</si>
  <si>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</si>
  <si>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</si>
  <si>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</si>
  <si>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</si>
  <si>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</si>
  <si>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</si>
  <si>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</si>
  <si>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</si>
  <si>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</si>
  <si>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</si>
  <si>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</si>
  <si>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</si>
  <si>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</si>
  <si>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</si>
  <si>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</si>
  <si>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</si>
  <si>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</si>
  <si>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</si>
  <si>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</si>
  <si>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</si>
  <si>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</si>
  <si>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</si>
  <si>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</si>
  <si>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</si>
  <si>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</si>
  <si>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</si>
  <si>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</si>
  <si>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</si>
  <si>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</si>
  <si>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</si>
  <si>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</si>
  <si>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</si>
  <si>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</si>
  <si>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</si>
  <si>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</si>
  <si>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</si>
  <si>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</si>
  <si>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</si>
  <si>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</si>
  <si>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</si>
  <si>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</si>
  <si>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</si>
  <si>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</si>
  <si>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</si>
  <si>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</si>
  <si>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</si>
  <si>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</si>
  <si>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</si>
  <si>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</si>
  <si>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</si>
  <si>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</si>
  <si>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</si>
  <si>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</si>
  <si>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</si>
  <si>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</si>
  <si>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</si>
  <si>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</si>
  <si>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</si>
  <si>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</si>
  <si>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</si>
  <si>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</si>
  <si>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</si>
  <si>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</si>
  <si>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</si>
  <si>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</si>
  <si>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</si>
  <si>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</si>
  <si>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</si>
  <si>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</si>
  <si>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</si>
  <si>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</si>
  <si>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</si>
  <si>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</si>
  <si>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</si>
  <si>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</si>
  <si>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</si>
  <si>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</si>
  <si>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</si>
  <si>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</si>
  <si>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</si>
  <si>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</si>
  <si>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</si>
  <si>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</si>
  <si>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</si>
  <si>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</si>
  <si>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</si>
  <si>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</si>
  <si>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</si>
  <si>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</si>
  <si>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</si>
  <si>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</si>
  <si>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</si>
  <si>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</si>
  <si>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</si>
  <si>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</si>
  <si>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</si>
  <si>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</si>
  <si>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</si>
  <si>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</si>
  <si>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</si>
  <si>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</si>
  <si>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</si>
  <si>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</si>
  <si>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</si>
  <si>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</si>
  <si>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</si>
  <si>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</si>
  <si>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</si>
  <si>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</si>
  <si>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</si>
  <si>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</si>
  <si>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</si>
  <si>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</si>
  <si>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</si>
  <si>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</si>
  <si>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</si>
  <si>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</si>
  <si>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</si>
  <si>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</si>
  <si>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</si>
  <si>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</si>
  <si>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</si>
  <si>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</si>
  <si>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</si>
  <si>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</si>
  <si>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</si>
  <si>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</si>
  <si>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</si>
  <si>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</si>
  <si>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</si>
  <si>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</si>
  <si>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</si>
  <si>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</si>
  <si>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</si>
  <si>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</si>
  <si>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</si>
  <si>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</si>
  <si>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</si>
  <si>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</si>
  <si>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</si>
  <si>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</si>
  <si>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</si>
  <si>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</si>
  <si>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</si>
  <si>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</si>
  <si>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</si>
  <si>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</si>
  <si>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</si>
  <si>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</si>
  <si>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</si>
  <si>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</si>
  <si>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</si>
  <si>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</si>
  <si>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</si>
  <si>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</si>
  <si>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</si>
  <si>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</si>
  <si>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</si>
  <si>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</si>
  <si>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</si>
  <si>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</si>
  <si>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</si>
  <si>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</si>
  <si>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</si>
  <si>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</si>
  <si>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</si>
  <si>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</si>
  <si>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</si>
  <si>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</si>
  <si>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</si>
  <si>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</si>
  <si>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</si>
  <si>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</si>
  <si>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</si>
  <si>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</si>
  <si>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</si>
  <si>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</si>
  <si>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</si>
  <si>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</si>
  <si>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</si>
  <si>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</si>
  <si>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</si>
  <si>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</si>
  <si>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</si>
  <si>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</si>
  <si>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</si>
  <si>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</si>
  <si>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</si>
  <si>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</si>
  <si>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</si>
  <si>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</si>
  <si>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</si>
  <si>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</si>
  <si>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</si>
  <si>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</si>
  <si>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</si>
  <si>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</si>
  <si>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</si>
  <si>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</si>
  <si>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</si>
  <si>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</si>
  <si>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</si>
  <si>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</si>
  <si>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</si>
  <si>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</si>
  <si>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</si>
  <si>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</si>
  <si>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</si>
  <si>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</si>
  <si>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</si>
  <si>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</si>
  <si>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</si>
  <si>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</si>
  <si>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</si>
  <si>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</si>
  <si>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</si>
  <si>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</si>
  <si>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</si>
  <si>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</si>
  <si>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</si>
  <si>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</si>
  <si>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</si>
  <si>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</si>
  <si>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</si>
  <si>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</si>
  <si>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</si>
  <si>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</si>
  <si>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</si>
  <si>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</si>
  <si>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</si>
  <si>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</si>
  <si>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</si>
  <si>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</si>
  <si>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</si>
  <si>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</si>
  <si>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</si>
  <si>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</si>
  <si>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</si>
  <si>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</si>
  <si>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</si>
  <si>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</si>
  <si>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</si>
  <si>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</si>
  <si>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</si>
  <si>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</si>
  <si>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</si>
  <si>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</si>
  <si>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</si>
  <si>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</si>
  <si>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</si>
  <si>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</si>
  <si>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</si>
  <si>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</si>
  <si>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</si>
  <si>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</si>
  <si>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</si>
  <si>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</si>
  <si>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</si>
  <si>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</si>
  <si>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</si>
  <si>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</si>
  <si>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</si>
  <si>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</si>
  <si>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</si>
  <si>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</si>
  <si>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</si>
  <si>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</si>
  <si>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</si>
  <si>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</si>
  <si>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</si>
  <si>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</si>
  <si>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</si>
  <si>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</si>
  <si>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</si>
  <si>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</si>
  <si>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</si>
  <si>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</si>
  <si>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</si>
  <si>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</si>
  <si>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</si>
  <si>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</si>
  <si>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</si>
  <si>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</si>
  <si>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</si>
  <si>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</si>
  <si>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</si>
  <si>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</si>
  <si>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</si>
  <si>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</si>
  <si>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</si>
  <si>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</si>
  <si>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</si>
  <si>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</si>
  <si>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</si>
  <si>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</si>
  <si>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</si>
  <si>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</si>
  <si>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</si>
  <si>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</si>
  <si>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</si>
  <si>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</si>
  <si>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</si>
  <si>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</si>
  <si>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</si>
  <si>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</si>
  <si>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</si>
  <si>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</si>
  <si>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</si>
  <si>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</si>
  <si>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</si>
  <si>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</si>
  <si>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</si>
  <si>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</si>
  <si>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</si>
  <si>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</si>
  <si>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</si>
  <si>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</si>
  <si>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</si>
  <si>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</si>
  <si>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</si>
  <si>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</si>
  <si>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</si>
  <si>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</si>
  <si>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</si>
  <si>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</si>
  <si>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</si>
  <si>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</si>
  <si>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</si>
  <si>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</si>
  <si>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</si>
  <si>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</si>
  <si>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</si>
  <si>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</si>
  <si>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</si>
  <si>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</si>
  <si>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</si>
  <si>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</si>
  <si>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</si>
  <si>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</si>
  <si>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</si>
  <si>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</si>
  <si>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</si>
  <si>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</si>
  <si>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</si>
  <si>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</si>
  <si>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</si>
  <si>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</si>
  <si>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</si>
  <si>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</si>
  <si>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</si>
  <si>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</si>
  <si>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</si>
  <si>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</si>
  <si>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</si>
  <si>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</si>
  <si>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</si>
  <si>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</si>
  <si>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</si>
  <si>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</si>
  <si>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</si>
  <si>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</si>
  <si>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</si>
  <si>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</si>
  <si>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</si>
  <si>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</si>
  <si>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</si>
  <si>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</si>
  <si>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</si>
  <si>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</si>
  <si>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</si>
  <si>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</si>
  <si>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</si>
  <si>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</si>
  <si>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</si>
  <si>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</si>
  <si>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</si>
  <si>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</si>
  <si>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</si>
  <si>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</si>
  <si>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</si>
  <si>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</si>
  <si>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</si>
  <si>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</si>
  <si>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</si>
  <si>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</si>
  <si>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</si>
  <si>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</si>
  <si>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</si>
  <si>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</si>
  <si>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</si>
  <si>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</si>
  <si>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</si>
  <si>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</si>
  <si>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</si>
  <si>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</si>
  <si>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</si>
  <si>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</si>
  <si>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</si>
  <si>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</si>
  <si>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</si>
  <si>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</si>
  <si>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</si>
  <si>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</si>
  <si>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</si>
  <si>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</si>
  <si>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</si>
  <si>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</si>
  <si>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</si>
  <si>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</si>
  <si>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</si>
  <si>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</si>
  <si>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</si>
  <si>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</si>
  <si>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</si>
  <si>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</si>
  <si>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</si>
  <si>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</si>
  <si>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</si>
  <si>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</si>
  <si>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</si>
  <si>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</si>
  <si>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</si>
  <si>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</si>
  <si>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</si>
  <si>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</si>
  <si>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</si>
  <si>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</si>
  <si>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</si>
  <si>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</si>
  <si>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</si>
  <si>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</si>
  <si>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</si>
  <si>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</si>
  <si>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</si>
  <si>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</si>
  <si>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</si>
  <si>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</si>
  <si>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</si>
  <si>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</si>
  <si>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</si>
  <si>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</si>
  <si>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</si>
  <si>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</si>
  <si>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</si>
  <si>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</si>
  <si>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</si>
  <si>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</si>
  <si>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</si>
  <si>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</si>
  <si>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</si>
  <si>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</si>
  <si>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</si>
  <si>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</si>
  <si>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</si>
  <si>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</si>
  <si>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</si>
  <si>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</si>
  <si>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</si>
  <si>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</si>
  <si>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</si>
  <si>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</si>
  <si>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</si>
  <si>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</si>
  <si>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</si>
  <si>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</si>
  <si>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</si>
  <si>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</si>
  <si>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</si>
  <si>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</si>
  <si>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</si>
  <si>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</si>
  <si>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</si>
  <si>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</si>
  <si>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</si>
  <si>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</si>
  <si>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</si>
  <si>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</si>
  <si>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</si>
  <si>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</si>
  <si>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</si>
  <si>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</si>
  <si>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</si>
  <si>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</si>
  <si>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</si>
  <si>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</si>
  <si>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</si>
  <si>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</si>
  <si>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</si>
  <si>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</si>
  <si>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</si>
  <si>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</si>
  <si>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</si>
  <si>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</si>
  <si>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</si>
  <si>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</si>
  <si>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</si>
  <si>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</si>
  <si>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</si>
  <si>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</si>
  <si>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</si>
  <si>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</si>
  <si>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</si>
  <si>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</si>
  <si>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</si>
  <si>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</si>
  <si>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</si>
  <si>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</si>
  <si>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</si>
  <si>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</si>
  <si>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</si>
  <si>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</si>
  <si>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</si>
  <si>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</si>
  <si>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</si>
  <si>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</si>
  <si>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</si>
  <si>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</si>
  <si>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</si>
  <si>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</si>
  <si>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</si>
  <si>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</si>
  <si>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</si>
  <si>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</si>
  <si>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</si>
  <si>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</si>
  <si>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</si>
  <si>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</si>
  <si>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</si>
  <si>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</si>
  <si>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</si>
  <si>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</si>
  <si>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</si>
  <si>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</si>
  <si>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</si>
  <si>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</si>
  <si>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</si>
  <si>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</si>
  <si>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</si>
  <si>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</si>
  <si>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</si>
  <si>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</si>
  <si>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</si>
  <si>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</si>
  <si>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</si>
  <si>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</si>
  <si>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</si>
  <si>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</si>
  <si>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</si>
  <si>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</si>
  <si>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</si>
  <si>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</si>
  <si>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</si>
  <si>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</si>
  <si>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</si>
  <si>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</si>
  <si>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</si>
  <si>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</si>
  <si>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</si>
  <si>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</si>
  <si>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</si>
  <si>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</si>
  <si>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</si>
  <si>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</si>
  <si>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</si>
  <si>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</si>
  <si>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</si>
  <si>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</si>
  <si>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</si>
  <si>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</si>
  <si>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</si>
  <si>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</si>
  <si>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</si>
  <si>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</si>
  <si>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</si>
  <si>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</si>
  <si>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</si>
  <si>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</si>
  <si>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</si>
  <si>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</si>
  <si>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</si>
  <si>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</si>
  <si>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</si>
  <si>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</si>
  <si>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</si>
  <si>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</si>
  <si>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</si>
  <si>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</si>
  <si>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</si>
  <si>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</si>
  <si>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</si>
  <si>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</si>
  <si>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</si>
  <si>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</si>
  <si>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</si>
  <si>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</si>
  <si>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</si>
  <si>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</si>
  <si>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</si>
  <si>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</si>
  <si>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</si>
  <si>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</si>
  <si>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</si>
  <si>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</si>
  <si>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</si>
  <si>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</si>
  <si>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</si>
  <si>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</si>
  <si>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</si>
  <si>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</si>
  <si>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</si>
  <si>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</si>
  <si>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</si>
  <si>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</si>
  <si>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</si>
  <si>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</si>
  <si>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</si>
  <si>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</si>
  <si>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</si>
  <si>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</si>
  <si>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</si>
  <si>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</si>
  <si>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</si>
  <si>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</si>
  <si>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</si>
  <si>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</si>
  <si>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</si>
  <si>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</si>
  <si>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</si>
  <si>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</si>
  <si>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</si>
  <si>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</si>
  <si>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</si>
  <si>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</si>
  <si>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</si>
  <si>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</si>
  <si>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</si>
  <si>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</si>
  <si>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</si>
  <si>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</si>
  <si>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</si>
  <si>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</si>
  <si>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</si>
  <si>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</si>
  <si>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</si>
  <si>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</si>
  <si>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</si>
  <si>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</si>
  <si>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</si>
  <si>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</si>
  <si>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</si>
  <si>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</si>
  <si>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</si>
  <si>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</si>
  <si>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</si>
  <si>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</si>
  <si>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</si>
  <si>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</si>
  <si>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</si>
  <si>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</si>
  <si>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</si>
  <si>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</si>
  <si>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</si>
  <si>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</si>
  <si>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</si>
  <si>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</si>
  <si>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</si>
  <si>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</si>
  <si>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</si>
  <si>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</si>
  <si>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</si>
  <si>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</si>
  <si>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</si>
  <si>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</si>
  <si>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</si>
  <si>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</si>
  <si>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</si>
  <si>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</si>
  <si>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</si>
  <si>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</si>
  <si>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</si>
  <si>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</si>
  <si>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</si>
  <si>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</si>
  <si>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</si>
  <si>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</si>
  <si>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</si>
  <si>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</si>
  <si>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</si>
  <si>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</si>
  <si>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</si>
  <si>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</si>
  <si>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</si>
  <si>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</si>
  <si>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</si>
  <si>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</si>
  <si>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</si>
  <si>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</si>
  <si>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</si>
  <si>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</si>
  <si>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</si>
  <si>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</si>
  <si>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</si>
  <si>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</si>
  <si>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</si>
  <si>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</si>
  <si>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</si>
  <si>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</si>
  <si>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</si>
  <si>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</si>
  <si>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</si>
  <si>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</si>
  <si>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</si>
  <si>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</si>
  <si>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</si>
  <si>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</si>
  <si>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</si>
  <si>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</si>
  <si>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</si>
  <si>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</si>
  <si>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</si>
  <si>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</si>
  <si>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</si>
  <si>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</si>
  <si>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</si>
  <si>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</si>
  <si>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</si>
  <si>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</si>
  <si>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</si>
  <si>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</si>
  <si>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</si>
  <si>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</si>
  <si>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</si>
  <si>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</si>
  <si>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</si>
  <si>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</si>
  <si>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</si>
  <si>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</si>
  <si>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</si>
  <si>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</si>
  <si>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</si>
  <si>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</si>
  <si>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</si>
  <si>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</si>
  <si>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</si>
  <si>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</si>
  <si>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</si>
  <si>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</si>
  <si>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</si>
  <si>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</si>
  <si>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</si>
  <si>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</si>
  <si>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</si>
  <si>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</si>
  <si>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</si>
  <si>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</si>
  <si>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</si>
  <si>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</si>
  <si>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</si>
  <si>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</si>
  <si>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</si>
  <si>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</si>
  <si>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</si>
  <si>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</si>
  <si>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</si>
  <si>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</si>
  <si>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</si>
  <si>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</si>
  <si>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</si>
  <si>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</si>
  <si>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</si>
  <si>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</si>
  <si>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</si>
  <si>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</si>
  <si>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</si>
  <si>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</si>
  <si>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</si>
  <si>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</si>
  <si>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</si>
  <si>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</si>
  <si>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</si>
  <si>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</si>
  <si>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</si>
  <si>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</si>
  <si>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</si>
  <si>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</si>
  <si>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</si>
  <si>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</si>
  <si>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</si>
  <si>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</si>
  <si>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</si>
  <si>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</si>
  <si>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</si>
  <si>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</si>
  <si>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</si>
  <si>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</si>
  <si>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</si>
  <si>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</si>
  <si>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</si>
  <si>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</si>
  <si>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</si>
  <si>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</si>
  <si>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</si>
  <si>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</si>
  <si>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</si>
  <si>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</si>
  <si>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</si>
  <si>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</si>
  <si>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</si>
  <si>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</si>
  <si>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</si>
  <si>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</si>
  <si>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</si>
  <si>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</si>
  <si>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</si>
  <si>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</si>
  <si>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</si>
  <si>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</si>
  <si>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</si>
  <si>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</si>
  <si>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</si>
  <si>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</si>
  <si>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</si>
  <si>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</si>
  <si>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</si>
  <si>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</si>
  <si>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</si>
  <si>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</si>
  <si>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</si>
  <si>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</si>
  <si>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</si>
  <si>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</si>
  <si>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</si>
  <si>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</si>
  <si>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</si>
  <si>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</si>
  <si>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</si>
  <si>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</si>
  <si>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</si>
  <si>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</si>
  <si>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</si>
  <si>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</si>
  <si>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</si>
  <si>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</si>
  <si>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</si>
  <si>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</si>
  <si>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</si>
  <si>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</si>
  <si>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</si>
  <si>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</si>
  <si>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</si>
  <si>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</si>
  <si>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</si>
  <si>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</si>
  <si>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</si>
  <si>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</si>
  <si>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</si>
  <si>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</si>
  <si>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</si>
  <si>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</si>
  <si>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</si>
  <si>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</si>
  <si>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</si>
  <si>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</si>
  <si>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</si>
  <si>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</si>
  <si>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</si>
  <si>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</si>
  <si>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</si>
  <si>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</si>
  <si>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</si>
  <si>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</si>
  <si>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</si>
  <si>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</si>
  <si>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</si>
  <si>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</si>
  <si>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</si>
  <si>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</si>
  <si>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</si>
  <si>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</si>
  <si>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</si>
  <si>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</si>
  <si>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</si>
  <si>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</si>
  <si>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</si>
  <si>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</si>
  <si>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</si>
  <si>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</si>
  <si>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</si>
  <si>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</si>
  <si>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</si>
  <si>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</si>
  <si>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</si>
  <si>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</si>
  <si>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</si>
  <si>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</si>
  <si>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</si>
  <si>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</si>
  <si>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</si>
  <si>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</si>
  <si>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</si>
  <si>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</si>
  <si>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</si>
  <si>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</si>
  <si>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</si>
  <si>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</si>
  <si>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</si>
  <si>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</si>
  <si>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</si>
  <si>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</si>
  <si>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</si>
  <si>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</si>
  <si>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</si>
  <si>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</si>
  <si>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</si>
  <si>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</si>
  <si>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</si>
  <si>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</si>
  <si>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</si>
  <si>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</si>
  <si>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</si>
  <si>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</si>
  <si>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</si>
  <si>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</si>
  <si>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</si>
  <si>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</si>
  <si>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</si>
  <si>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</si>
  <si>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</si>
  <si>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</si>
  <si>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</si>
  <si>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</si>
  <si>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</si>
  <si>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</si>
  <si>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</si>
  <si>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</si>
  <si>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</si>
  <si>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</si>
  <si>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</si>
  <si>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</si>
  <si>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</si>
  <si>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</si>
  <si>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</si>
  <si>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</si>
  <si>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</si>
  <si>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</si>
  <si>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</si>
  <si>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</si>
  <si>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</si>
  <si>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</si>
  <si>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</si>
  <si>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</si>
  <si>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</si>
  <si>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</si>
  <si>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</si>
  <si>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</si>
  <si>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</si>
  <si>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</si>
  <si>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</si>
  <si>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</si>
  <si>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</si>
  <si>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</si>
  <si>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</si>
  <si>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</si>
  <si>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</si>
  <si>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</si>
  <si>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</si>
  <si>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</si>
  <si>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</si>
  <si>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</si>
  <si>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</si>
  <si>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</si>
  <si>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</si>
  <si>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</si>
  <si>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</si>
  <si>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</si>
  <si>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</si>
  <si>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</si>
  <si>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</si>
  <si>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</si>
  <si>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</si>
  <si>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</si>
  <si>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</si>
  <si>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</si>
  <si>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</si>
  <si>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</si>
  <si>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</si>
  <si>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</si>
  <si>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</si>
  <si>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</si>
  <si>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</si>
  <si>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</si>
  <si>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</si>
  <si>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</si>
  <si>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</si>
  <si>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</si>
  <si>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</si>
  <si>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</si>
  <si>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</si>
  <si>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</si>
  <si>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</si>
  <si>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</si>
  <si>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</si>
  <si>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</si>
  <si>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</si>
  <si>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</si>
  <si>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</si>
  <si>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</si>
  <si>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</si>
  <si>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</si>
  <si>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</si>
  <si>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</si>
  <si>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</si>
  <si>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</si>
  <si>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</si>
  <si>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</si>
  <si>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</si>
  <si>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</si>
  <si>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</si>
  <si>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</si>
  <si>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</si>
  <si>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</si>
  <si>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</si>
  <si>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</si>
  <si>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</si>
  <si>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</si>
  <si>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</si>
  <si>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</si>
  <si>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</si>
  <si>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</si>
  <si>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</si>
  <si>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</si>
  <si>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</si>
  <si>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</si>
  <si>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</si>
  <si>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</si>
  <si>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</si>
  <si>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</si>
  <si>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</si>
  <si>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</si>
  <si>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</si>
  <si>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</si>
  <si>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</si>
  <si>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</si>
  <si>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</si>
  <si>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</si>
  <si>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</si>
  <si>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</si>
  <si>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</si>
  <si>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</si>
  <si>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</si>
  <si>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</si>
  <si>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</si>
  <si>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</si>
  <si>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</si>
  <si>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</si>
  <si>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</si>
  <si>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</si>
  <si>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</si>
  <si>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</si>
  <si>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</si>
  <si>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</si>
  <si>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</si>
  <si>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</si>
  <si>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</si>
  <si>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</si>
  <si>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</si>
  <si>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</si>
  <si>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</si>
  <si>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</si>
  <si>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</si>
  <si>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</si>
  <si>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</si>
  <si>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</si>
  <si>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</si>
  <si>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</si>
  <si>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</si>
  <si>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</si>
  <si>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</si>
  <si>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</si>
  <si>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</si>
  <si>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</si>
  <si>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</si>
  <si>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</si>
  <si>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</si>
  <si>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</si>
  <si>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</si>
  <si>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</si>
  <si>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</si>
  <si>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</si>
  <si>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</si>
  <si>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</si>
  <si>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</si>
  <si>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</si>
  <si>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</si>
  <si>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</si>
  <si>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</si>
  <si>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</si>
  <si>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</si>
  <si>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</si>
  <si>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</si>
  <si>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</si>
  <si>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</si>
  <si>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</si>
  <si>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</si>
  <si>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</si>
  <si>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</si>
  <si>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</si>
  <si>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</si>
  <si>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</si>
  <si>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</si>
  <si>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</si>
  <si>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</si>
  <si>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</si>
  <si>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</si>
  <si>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</si>
  <si>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</si>
  <si>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</si>
  <si>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</si>
  <si>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</si>
  <si>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</si>
  <si>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</si>
  <si>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</si>
  <si>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</si>
  <si>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</si>
  <si>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</si>
  <si>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</si>
  <si>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</si>
  <si>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</si>
  <si>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</si>
  <si>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</si>
  <si>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</si>
  <si>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</si>
  <si>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</si>
  <si>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</si>
  <si>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</si>
  <si>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</si>
  <si>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</si>
  <si>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</si>
  <si>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</si>
  <si>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</si>
  <si>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</si>
  <si>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</si>
  <si>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</si>
  <si>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</si>
  <si>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</si>
  <si>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</si>
  <si>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</si>
  <si>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</si>
  <si>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</si>
  <si>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</si>
  <si>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</si>
  <si>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</si>
  <si>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</si>
  <si>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</si>
  <si>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</si>
  <si>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</si>
  <si>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</si>
  <si>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</si>
  <si>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</si>
  <si>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</si>
  <si>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</si>
  <si>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</si>
  <si>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</si>
  <si>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</si>
  <si>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</si>
  <si>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</si>
  <si>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</si>
  <si>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</si>
  <si>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</si>
  <si>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</si>
  <si>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</si>
  <si>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</si>
  <si>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</si>
  <si>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</si>
  <si>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</si>
  <si>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</si>
  <si>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</si>
  <si>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</si>
  <si>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</si>
  <si>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</si>
  <si>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</si>
  <si>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</si>
  <si>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</si>
  <si>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</si>
  <si>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</si>
  <si>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</si>
  <si>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</si>
  <si>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</si>
  <si>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</si>
  <si>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</si>
  <si>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</si>
  <si>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</si>
  <si>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</si>
  <si>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</si>
  <si>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</si>
  <si>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</si>
  <si>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</si>
  <si>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</si>
  <si>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</si>
  <si>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</si>
  <si>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</si>
  <si>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</si>
  <si>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</si>
  <si>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</si>
  <si>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</si>
  <si>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</si>
  <si>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</si>
  <si>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</si>
  <si>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</si>
  <si>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</si>
  <si>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</si>
  <si>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</si>
  <si>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</si>
  <si>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</si>
  <si>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</si>
  <si>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</si>
  <si>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</si>
  <si>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</si>
  <si>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</si>
  <si>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</si>
  <si>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</si>
  <si>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</si>
  <si>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</si>
  <si>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</si>
  <si>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</si>
  <si>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</si>
  <si>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</si>
  <si>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</si>
  <si>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</si>
  <si>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</si>
  <si>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</si>
  <si>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</si>
  <si>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</si>
  <si>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</si>
  <si>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</si>
  <si>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</si>
  <si>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</si>
  <si>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</si>
  <si>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</si>
  <si>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</si>
  <si>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</si>
  <si>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</si>
  <si>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</si>
  <si>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</si>
  <si>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</si>
  <si>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</si>
  <si>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</si>
  <si>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</si>
  <si>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</si>
  <si>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</si>
  <si>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</si>
  <si>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</si>
  <si>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</si>
  <si>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</si>
  <si>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</si>
  <si>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</si>
  <si>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</si>
  <si>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</si>
  <si>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</si>
  <si>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</si>
  <si>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</si>
  <si>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</si>
  <si>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</si>
  <si>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</si>
  <si>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</si>
  <si>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</si>
  <si>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</si>
  <si>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</si>
  <si>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</si>
  <si>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</si>
  <si>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</si>
  <si>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</si>
  <si>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</si>
  <si>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</si>
  <si>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</si>
  <si>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</si>
  <si>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</si>
  <si>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</si>
  <si>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</si>
  <si>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</si>
  <si>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</si>
  <si>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</si>
  <si>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</si>
  <si>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</si>
  <si>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</si>
  <si>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</si>
  <si>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</si>
  <si>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</si>
  <si>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</si>
  <si>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</si>
  <si>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</si>
  <si>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</si>
  <si>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</si>
  <si>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</si>
  <si>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</si>
  <si>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</si>
  <si>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</si>
  <si>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</si>
  <si>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</si>
  <si>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</si>
  <si>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</si>
  <si>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</si>
  <si>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</si>
  <si>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</si>
  <si>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</si>
  <si>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</si>
  <si>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</si>
  <si>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</si>
  <si>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</si>
  <si>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</si>
  <si>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</si>
  <si>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</si>
  <si>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</si>
  <si>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</si>
  <si>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</si>
  <si>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</si>
  <si>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</si>
  <si>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</si>
  <si>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</si>
  <si>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</si>
  <si>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</si>
  <si>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</si>
  <si>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</si>
  <si>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</si>
  <si>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</si>
  <si>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</si>
  <si>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</si>
  <si>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</si>
  <si>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</si>
  <si>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</si>
  <si>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</si>
  <si>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</si>
  <si>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</si>
  <si>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</si>
  <si>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</si>
  <si>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</si>
  <si>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</si>
  <si>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</si>
  <si>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</si>
  <si>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</si>
  <si>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</si>
  <si>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</si>
  <si>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</si>
  <si>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</si>
  <si>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</si>
  <si>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</si>
  <si>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</si>
  <si>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</si>
  <si>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</si>
  <si>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</si>
  <si>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</si>
  <si>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</si>
  <si>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</si>
  <si>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</si>
  <si>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</si>
  <si>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</si>
  <si>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</si>
  <si>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</si>
  <si>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</si>
  <si>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</si>
  <si>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</si>
  <si>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</si>
  <si>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</si>
  <si>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</si>
  <si>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</si>
  <si>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</si>
  <si>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</si>
  <si>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</si>
  <si>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</si>
  <si>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</si>
  <si>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</si>
  <si>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</si>
  <si>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</si>
  <si>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</si>
  <si>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</si>
  <si>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</si>
  <si>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</si>
  <si>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</si>
  <si>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</si>
  <si>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</si>
  <si>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</si>
  <si>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</si>
  <si>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</si>
  <si>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</si>
  <si>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</si>
  <si>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</si>
  <si>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</si>
  <si>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</si>
  <si>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</si>
  <si>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</si>
  <si>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</si>
  <si>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</si>
  <si>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</si>
  <si>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</si>
  <si>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</si>
  <si>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</si>
  <si>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</si>
  <si>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</si>
  <si>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</si>
  <si>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</si>
  <si>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</si>
  <si>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</si>
  <si>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</si>
  <si>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</si>
  <si>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</si>
  <si>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</si>
  <si>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</si>
  <si>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</si>
  <si>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</si>
  <si>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</si>
  <si>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</si>
  <si>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</si>
  <si>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</si>
  <si>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</si>
  <si>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</si>
  <si>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</si>
  <si>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</si>
  <si>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</si>
  <si>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</si>
  <si>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</si>
  <si>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</si>
  <si>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</si>
  <si>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</si>
  <si>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</si>
  <si>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</si>
  <si>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</si>
  <si>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</si>
  <si>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</si>
  <si>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</si>
  <si>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</si>
  <si>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</si>
  <si>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</si>
  <si>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</si>
  <si>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</si>
  <si>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</si>
  <si>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</si>
  <si>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</si>
  <si>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</si>
  <si>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</si>
  <si>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</si>
  <si>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</si>
  <si>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</si>
  <si>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</si>
  <si>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</si>
  <si>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</si>
  <si>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</si>
  <si>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</si>
  <si>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</si>
  <si>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</si>
  <si>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</si>
  <si>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</si>
  <si>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</si>
  <si>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</si>
  <si>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</si>
  <si>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</si>
  <si>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</si>
  <si>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</si>
  <si>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</si>
  <si>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</si>
  <si>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</si>
  <si>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</si>
  <si>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</si>
  <si>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</si>
  <si>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</si>
  <si>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</si>
  <si>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</si>
  <si>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</si>
  <si>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</si>
  <si>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</si>
  <si>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</si>
  <si>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</si>
  <si>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</si>
  <si>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</si>
  <si>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</si>
  <si>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</si>
  <si>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</si>
  <si>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</si>
  <si>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</si>
  <si>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</si>
  <si>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</si>
  <si>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</si>
  <si>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</si>
  <si>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</si>
  <si>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</si>
  <si>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</si>
  <si>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</si>
  <si>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</si>
  <si>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</si>
  <si>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</si>
  <si>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</si>
  <si>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</si>
  <si>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</si>
  <si>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</si>
  <si>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</si>
  <si>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</si>
  <si>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</si>
  <si>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</si>
  <si>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</si>
  <si>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</si>
  <si>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</si>
  <si>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</si>
  <si>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</si>
  <si>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</si>
  <si>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</si>
  <si>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</si>
  <si>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</si>
  <si>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</si>
  <si>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</si>
  <si>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</si>
  <si>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</si>
  <si>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</si>
  <si>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</si>
  <si>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</si>
  <si>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</si>
  <si>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</si>
  <si>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</si>
  <si>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</si>
  <si>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</si>
  <si>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</si>
  <si>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</si>
  <si>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</si>
  <si>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</si>
  <si>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</si>
  <si>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</si>
  <si>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</si>
  <si>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</si>
  <si>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</si>
  <si>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</si>
  <si>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</si>
  <si>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</si>
  <si>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</si>
  <si>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</si>
  <si>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</si>
  <si>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</si>
  <si>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</si>
  <si>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</si>
  <si>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</si>
  <si>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</si>
  <si>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</si>
  <si>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</si>
  <si>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</si>
  <si>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</si>
  <si>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</si>
  <si>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</si>
  <si>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</si>
  <si>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</si>
  <si>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</si>
  <si>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</si>
  <si>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</si>
  <si>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</si>
  <si>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</si>
  <si>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</si>
  <si>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</si>
  <si>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</si>
  <si>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</si>
  <si>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</si>
  <si>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</si>
  <si>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</si>
  <si>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</si>
  <si>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</si>
  <si>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</si>
  <si>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</si>
  <si>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</si>
  <si>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</si>
  <si>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</si>
  <si>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</si>
  <si>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</si>
  <si>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</si>
  <si>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</si>
  <si>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</si>
  <si>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</si>
  <si>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</si>
  <si>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</si>
  <si>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</si>
  <si>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</si>
  <si>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</si>
  <si>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</si>
  <si>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</si>
  <si>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</si>
  <si>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</si>
  <si>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</si>
  <si>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</si>
  <si>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</si>
  <si>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</si>
  <si>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</si>
  <si>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</si>
  <si>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</si>
  <si>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</si>
  <si>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</si>
  <si>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</si>
  <si>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</si>
  <si>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</si>
  <si>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</si>
  <si>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</si>
  <si>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</si>
  <si>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</si>
  <si>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</si>
  <si>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</si>
  <si>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</si>
  <si>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</si>
  <si>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</si>
  <si>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</si>
  <si>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</si>
  <si>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</si>
  <si>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</si>
  <si>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</si>
  <si>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</si>
  <si>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</si>
  <si>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</si>
  <si>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</si>
  <si>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</si>
  <si>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</si>
  <si>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</si>
  <si>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</si>
  <si>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</si>
  <si>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</si>
  <si>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</si>
  <si>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</si>
  <si>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</si>
  <si>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</si>
  <si>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</si>
  <si>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</si>
  <si>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</si>
  <si>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</si>
  <si>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</si>
  <si>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</si>
  <si>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</si>
  <si>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</si>
  <si>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</si>
  <si>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</si>
  <si>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</si>
  <si>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</si>
  <si>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</si>
  <si>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</si>
  <si>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</si>
  <si>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</si>
  <si>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</si>
  <si>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</si>
  <si>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</si>
  <si>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</si>
  <si>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</si>
  <si>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</si>
  <si>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</si>
  <si>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</si>
  <si>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</si>
  <si>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</si>
  <si>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</si>
  <si>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</si>
  <si>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</si>
  <si>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</si>
  <si>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</si>
  <si>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</si>
  <si>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</si>
  <si>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</si>
  <si>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</si>
  <si>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</si>
  <si>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</si>
  <si>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</si>
  <si>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</si>
  <si>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</si>
  <si>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</si>
  <si>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</si>
  <si>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</si>
  <si>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</si>
  <si>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</si>
  <si>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</si>
  <si>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</si>
  <si>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</si>
  <si>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</si>
  <si>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</si>
  <si>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</si>
  <si>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</si>
  <si>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</si>
  <si>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</si>
  <si>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</si>
  <si>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</si>
  <si>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</si>
  <si>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</si>
  <si>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</si>
  <si>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</si>
  <si>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</si>
  <si>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</si>
  <si>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</si>
  <si>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</si>
  <si>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</si>
  <si>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</si>
  <si>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</si>
  <si>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</si>
  <si>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</si>
  <si>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</si>
  <si>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</si>
  <si>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</si>
  <si>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</si>
  <si>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</si>
  <si>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</si>
  <si>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</si>
  <si>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</si>
  <si>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</si>
  <si>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</si>
  <si>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</si>
  <si>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</si>
  <si>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</si>
  <si>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</si>
  <si>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</si>
  <si>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</si>
  <si>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</si>
  <si>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</si>
  <si>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</si>
  <si>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</si>
  <si>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</si>
  <si>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</si>
  <si>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</si>
  <si>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</si>
  <si>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</si>
  <si>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</si>
  <si>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</si>
  <si>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</si>
  <si>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</si>
  <si>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</si>
  <si>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</si>
  <si>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</si>
  <si>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</si>
  <si>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</si>
  <si>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</si>
  <si>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</si>
  <si>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</si>
  <si>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</si>
  <si>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</si>
  <si>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</si>
  <si>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</si>
  <si>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</si>
  <si>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</si>
  <si>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</si>
  <si>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</si>
  <si>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</si>
  <si>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</si>
  <si>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</si>
  <si>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</si>
  <si>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</si>
  <si>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</si>
  <si>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</si>
  <si>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</si>
  <si>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</si>
  <si>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</si>
  <si>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</si>
  <si>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</si>
  <si>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</si>
  <si>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</si>
  <si>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</si>
  <si>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</si>
  <si>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</si>
  <si>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</si>
  <si>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</si>
  <si>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</si>
  <si>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</si>
  <si>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</si>
  <si>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</si>
  <si>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</si>
  <si>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</si>
  <si>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</si>
  <si>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</si>
  <si>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</si>
  <si>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</si>
  <si>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</si>
  <si>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</si>
  <si>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</si>
  <si>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</si>
  <si>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</si>
  <si>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</si>
  <si>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</si>
  <si>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</si>
  <si>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</si>
  <si>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</si>
  <si>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</si>
  <si>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</si>
  <si>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</si>
  <si>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</si>
  <si>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</si>
  <si>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</si>
  <si>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</si>
  <si>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</si>
  <si>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</si>
  <si>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</si>
  <si>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</si>
  <si>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</si>
  <si>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</si>
  <si>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</si>
  <si>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</si>
  <si>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</si>
  <si>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</si>
  <si>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</si>
  <si>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</si>
  <si>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</si>
  <si>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</si>
  <si>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</si>
  <si>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</si>
  <si>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</si>
  <si>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</si>
  <si>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</si>
  <si>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</si>
  <si>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</si>
  <si>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</si>
  <si>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</si>
  <si>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</si>
  <si>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</si>
  <si>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</si>
  <si>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</si>
  <si>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</si>
  <si>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</si>
  <si>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</si>
  <si>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</si>
  <si>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</si>
  <si>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</si>
  <si>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</si>
  <si>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</si>
  <si>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</si>
  <si>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</si>
  <si>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</si>
  <si>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</si>
  <si>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</si>
  <si>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</si>
  <si>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</si>
  <si>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</si>
  <si>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</si>
  <si>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</si>
  <si>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</si>
  <si>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</si>
  <si>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</si>
  <si>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</si>
  <si>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</si>
  <si>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</si>
  <si>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</si>
  <si>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</si>
  <si>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</si>
  <si>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</si>
  <si>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</si>
  <si>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</si>
  <si>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</si>
  <si>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</si>
  <si>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</si>
  <si>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</si>
  <si>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</si>
  <si>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</si>
  <si>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</si>
  <si>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</si>
  <si>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</si>
  <si>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</si>
  <si>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</si>
  <si>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</si>
  <si>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</si>
  <si>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</si>
  <si>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</si>
  <si>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</si>
  <si>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</si>
  <si>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</si>
  <si>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</si>
  <si>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</si>
  <si>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</si>
  <si>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</si>
  <si>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</si>
  <si>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</si>
  <si>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</si>
  <si>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</si>
  <si>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</si>
  <si>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</si>
  <si>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</si>
  <si>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</si>
  <si>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</si>
  <si>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</si>
  <si>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</si>
  <si>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</si>
  <si>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</si>
  <si>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</si>
  <si>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</si>
  <si>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</si>
  <si>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</si>
  <si>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</si>
  <si>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</si>
  <si>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</si>
  <si>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</si>
  <si>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</si>
  <si>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</si>
  <si>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</si>
  <si>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</si>
  <si>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</si>
  <si>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</si>
  <si>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</si>
  <si>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</si>
  <si>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</si>
  <si>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</si>
  <si>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</si>
  <si>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</si>
  <si>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</si>
  <si>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</si>
  <si>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</si>
  <si>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</si>
  <si>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</si>
  <si>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</si>
  <si>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</si>
  <si>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</si>
  <si>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</si>
  <si>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</si>
  <si>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</si>
  <si>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</si>
  <si>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</si>
  <si>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</si>
  <si>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</si>
  <si>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</si>
  <si>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</si>
  <si>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</si>
  <si>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</si>
  <si>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</si>
  <si>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</si>
  <si>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</si>
  <si>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</si>
  <si>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</si>
  <si>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</si>
  <si>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</si>
  <si>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</si>
  <si>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</si>
  <si>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</si>
  <si>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</si>
  <si>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</si>
  <si>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</si>
  <si>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</si>
  <si>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</si>
  <si>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</si>
  <si>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</si>
  <si>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</si>
  <si>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</si>
  <si>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</si>
  <si>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</si>
  <si>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</si>
  <si>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</si>
  <si>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</si>
  <si>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</si>
  <si>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</si>
  <si>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</si>
  <si>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</si>
  <si>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</si>
  <si>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</si>
  <si>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</si>
  <si>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</si>
  <si>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</si>
  <si>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</si>
  <si>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</si>
  <si>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</si>
  <si>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</si>
  <si>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</si>
  <si>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</si>
  <si>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</si>
  <si>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</si>
  <si>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</si>
  <si>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</si>
  <si>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</si>
  <si>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</si>
  <si>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</si>
  <si>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</si>
  <si>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</si>
  <si>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</si>
  <si>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</si>
  <si>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</si>
  <si>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</si>
  <si>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</si>
  <si>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</si>
  <si>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</si>
  <si>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</si>
  <si>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</si>
  <si>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</si>
  <si>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</si>
  <si>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</si>
  <si>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</si>
  <si>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</si>
  <si>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</si>
  <si>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</si>
  <si>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</si>
  <si>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</si>
  <si>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</si>
  <si>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</si>
  <si>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</si>
  <si>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</si>
  <si>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</si>
  <si>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</si>
  <si>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</si>
  <si>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</si>
  <si>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</si>
  <si>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</si>
  <si>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</si>
  <si>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</si>
  <si>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</si>
  <si>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</si>
  <si>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</si>
  <si>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</si>
  <si>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</si>
  <si>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</si>
  <si>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</si>
  <si>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</si>
  <si>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</si>
  <si>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</si>
  <si>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</si>
  <si>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</si>
  <si>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</si>
  <si>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</si>
  <si>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</si>
  <si>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</si>
  <si>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</si>
  <si>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</si>
  <si>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</si>
  <si>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</si>
  <si>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</si>
  <si>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</si>
  <si>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</si>
  <si>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</si>
  <si>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</si>
  <si>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</si>
  <si>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</si>
  <si>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</si>
  <si>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</si>
  <si>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</si>
  <si>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</si>
  <si>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</si>
  <si>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</si>
  <si>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</si>
  <si>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</si>
  <si>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</si>
  <si>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</si>
  <si>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</si>
  <si>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</si>
  <si>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</si>
  <si>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</si>
  <si>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</si>
  <si>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</si>
  <si>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</si>
  <si>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</si>
  <si>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</si>
  <si>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</si>
  <si>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</si>
  <si>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</si>
  <si>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</si>
  <si>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</si>
  <si>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</si>
  <si>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</si>
  <si>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</si>
  <si>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</si>
  <si>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</si>
  <si>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</si>
  <si>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</si>
  <si>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</si>
  <si>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</si>
  <si>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</si>
  <si>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</si>
  <si>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</si>
  <si>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</si>
  <si>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</si>
  <si>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</si>
  <si>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</si>
  <si>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</si>
  <si>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</si>
  <si>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</si>
  <si>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</si>
  <si>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</si>
  <si>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</si>
  <si>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</si>
  <si>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</si>
  <si>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</si>
  <si>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</si>
  <si>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</si>
  <si>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</si>
  <si>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</si>
  <si>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</si>
  <si>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</si>
  <si>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</si>
  <si>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</si>
  <si>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</si>
  <si>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</si>
  <si>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</si>
  <si>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</si>
  <si>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</si>
  <si>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</si>
  <si>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</si>
  <si>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</si>
  <si>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</si>
  <si>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</si>
  <si>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</si>
  <si>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</si>
  <si>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</si>
  <si>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</si>
  <si>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</si>
  <si>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</si>
  <si>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</si>
  <si>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</si>
  <si>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</si>
  <si>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</si>
  <si>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</si>
  <si>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</si>
  <si>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</si>
  <si>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</si>
  <si>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</si>
  <si>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</si>
  <si>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</si>
  <si>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</si>
  <si>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</si>
  <si>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</si>
  <si>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</si>
  <si>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</si>
  <si>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</si>
  <si>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</si>
  <si>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</si>
  <si>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</si>
  <si>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</si>
  <si>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</si>
  <si>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</si>
  <si>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</si>
  <si>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</si>
  <si>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</si>
  <si>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</si>
  <si>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</si>
  <si>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</si>
  <si>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</si>
  <si>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</si>
  <si>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</si>
  <si>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</si>
  <si>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</si>
  <si>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</si>
  <si>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</si>
  <si>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</si>
  <si>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</si>
  <si>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</si>
  <si>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</si>
  <si>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</si>
  <si>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</si>
  <si>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</si>
  <si>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</si>
  <si>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</si>
  <si>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</si>
  <si>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</si>
  <si>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</si>
  <si>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</si>
  <si>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</si>
  <si>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</si>
  <si>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</si>
  <si>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</si>
  <si>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</si>
  <si>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</si>
  <si>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</si>
  <si>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</si>
  <si>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</si>
  <si>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</si>
  <si>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</si>
  <si>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</si>
  <si>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</si>
  <si>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</si>
  <si>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</si>
  <si>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</si>
  <si>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</si>
  <si>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</si>
  <si>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</si>
  <si>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</si>
  <si>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</si>
  <si>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</si>
  <si>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</si>
  <si>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</si>
  <si>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</si>
  <si>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</si>
  <si>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</si>
  <si>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</si>
  <si>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</si>
  <si>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</si>
  <si>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</si>
  <si>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</si>
  <si>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</si>
  <si>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</si>
  <si>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</si>
  <si>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</si>
  <si>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</si>
  <si>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</si>
  <si>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</si>
  <si>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</si>
  <si>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</si>
  <si>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</si>
  <si>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</si>
  <si>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</si>
  <si>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</si>
  <si>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</si>
  <si>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</si>
  <si>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</si>
  <si>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</si>
  <si>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</si>
  <si>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</si>
  <si>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</si>
  <si>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</si>
  <si>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</si>
  <si>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</si>
  <si>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</si>
  <si>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</si>
  <si>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</si>
  <si>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</si>
  <si>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</si>
  <si>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</si>
  <si>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</si>
  <si>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</si>
  <si>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</si>
  <si>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</si>
  <si>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</si>
  <si>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</si>
  <si>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</si>
  <si>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</si>
  <si>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</si>
  <si>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</si>
  <si>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</si>
  <si>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</si>
  <si>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</si>
  <si>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</si>
  <si>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</si>
  <si>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</si>
  <si>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</si>
  <si>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</si>
  <si>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</si>
  <si>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</si>
  <si>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</si>
  <si>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</si>
  <si>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</si>
  <si>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</si>
  <si>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</si>
  <si>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</si>
  <si>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</si>
  <si>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</si>
  <si>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</si>
  <si>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</si>
  <si>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</si>
  <si>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</si>
  <si>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</si>
  <si>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</si>
  <si>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</si>
  <si>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</si>
  <si>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</si>
  <si>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</si>
  <si>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</si>
  <si>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</si>
  <si>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</si>
  <si>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</si>
  <si>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</si>
  <si>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</si>
  <si>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</si>
  <si>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</si>
  <si>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</si>
  <si>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</si>
  <si>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</si>
  <si>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</si>
  <si>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</si>
  <si>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</si>
  <si>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</si>
  <si>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</si>
  <si>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</si>
  <si>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</si>
  <si>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</si>
  <si>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</si>
  <si>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</si>
  <si>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</si>
  <si>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</si>
  <si>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</si>
  <si>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</si>
  <si>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</si>
  <si>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</si>
  <si>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</si>
  <si>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</si>
  <si>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</si>
  <si>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</si>
  <si>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</si>
  <si>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</si>
  <si>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</si>
  <si>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</si>
  <si>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</si>
  <si>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</si>
  <si>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</si>
  <si>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</si>
  <si>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</si>
  <si>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</si>
  <si>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</si>
  <si>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</si>
  <si>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</si>
  <si>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</si>
  <si>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</si>
  <si>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</si>
  <si>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</si>
  <si>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</si>
  <si>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</si>
  <si>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</si>
  <si>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</si>
  <si>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</si>
  <si>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</si>
  <si>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</si>
  <si>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</si>
  <si>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</si>
  <si>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</si>
  <si>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</si>
  <si>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</si>
  <si>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</si>
  <si>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</si>
  <si>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</si>
  <si>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</si>
  <si>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</si>
  <si>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</si>
  <si>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</si>
  <si>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</si>
  <si>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</si>
  <si>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</si>
  <si>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</si>
  <si>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</si>
  <si>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</si>
  <si>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</si>
  <si>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</si>
  <si>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</si>
  <si>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</si>
  <si>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</si>
  <si>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</si>
  <si>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</si>
  <si>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</si>
  <si>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</si>
  <si>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</si>
  <si>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</si>
  <si>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</si>
  <si>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</si>
  <si>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</si>
  <si>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</si>
  <si>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</si>
  <si>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</si>
  <si>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</si>
  <si>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</si>
  <si>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</si>
  <si>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</si>
  <si>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</si>
  <si>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</si>
  <si>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</si>
  <si>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</si>
  <si>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</si>
  <si>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</si>
  <si>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</si>
  <si>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</si>
  <si>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</si>
  <si>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</si>
  <si>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</si>
  <si>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</si>
  <si>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</si>
  <si>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</si>
  <si>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</si>
  <si>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</si>
  <si>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</si>
  <si>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</si>
  <si>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</si>
  <si>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</si>
  <si>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</si>
  <si>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</si>
  <si>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</si>
  <si>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</si>
  <si>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</si>
  <si>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</si>
  <si>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</si>
  <si>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</si>
  <si>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</si>
  <si>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</si>
  <si>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</si>
  <si>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</si>
  <si>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</si>
  <si>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</si>
  <si>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</si>
  <si>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</si>
  <si>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</si>
  <si>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</si>
  <si>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</si>
  <si>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</si>
  <si>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</si>
  <si>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</si>
  <si>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</si>
  <si>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</si>
  <si>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</si>
  <si>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</si>
  <si>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</si>
  <si>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</si>
  <si>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</si>
  <si>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</si>
  <si>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</si>
  <si>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</si>
  <si>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</si>
  <si>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</si>
  <si>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</si>
  <si>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</si>
  <si>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</si>
  <si>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</si>
  <si>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</si>
  <si>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</si>
  <si>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</si>
  <si>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</si>
  <si>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</si>
  <si>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</si>
  <si>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</si>
  <si>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</si>
  <si>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</si>
  <si>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</si>
  <si>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</si>
  <si>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</si>
  <si>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</si>
  <si>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</si>
  <si>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</si>
  <si>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</si>
  <si>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</si>
  <si>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</si>
  <si>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</si>
  <si>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</si>
  <si>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</si>
  <si>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</si>
  <si>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</si>
  <si>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</si>
  <si>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</si>
  <si>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</si>
  <si>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</si>
  <si>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</si>
  <si>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</si>
  <si>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</si>
  <si>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</si>
  <si>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</si>
  <si>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</si>
  <si>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</si>
  <si>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</si>
  <si>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</si>
  <si>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</si>
  <si>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</si>
  <si>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</si>
  <si>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</si>
  <si>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</si>
  <si>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</si>
  <si>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</si>
  <si>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</si>
  <si>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</si>
  <si>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</si>
  <si>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</si>
  <si>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</si>
  <si>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</si>
  <si>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</si>
  <si>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</si>
  <si>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</si>
  <si>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</si>
  <si>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</si>
  <si>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</si>
  <si>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</si>
  <si>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</si>
  <si>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</si>
  <si>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</si>
  <si>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</si>
  <si>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</si>
  <si>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</si>
  <si>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</si>
  <si>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</si>
  <si>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</si>
  <si>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</si>
  <si>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</si>
  <si>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</si>
  <si>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</si>
  <si>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</si>
  <si>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</si>
  <si>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</si>
  <si>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</si>
  <si>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</si>
  <si>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</si>
  <si>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</si>
  <si>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</si>
  <si>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</si>
  <si>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</si>
  <si>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</si>
  <si>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</si>
  <si>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</si>
  <si>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</si>
  <si>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</si>
  <si>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</si>
  <si>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</si>
  <si>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</si>
  <si>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</si>
  <si>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</si>
  <si>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</si>
  <si>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</si>
  <si>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</si>
  <si>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</si>
  <si>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</si>
  <si>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</si>
  <si>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</si>
  <si>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</si>
  <si>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</si>
  <si>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</si>
  <si>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</si>
  <si>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</si>
  <si>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</si>
  <si>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</si>
  <si>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</si>
  <si>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</si>
  <si>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</si>
  <si>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</si>
  <si>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</si>
  <si>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</si>
  <si>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</si>
  <si>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</si>
  <si>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</si>
  <si>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</si>
  <si>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</si>
  <si>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</si>
  <si>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</si>
  <si>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</si>
  <si>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</si>
  <si>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</si>
  <si>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</si>
  <si>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</si>
  <si>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</si>
  <si>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</si>
  <si>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</si>
  <si>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</si>
  <si>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</si>
  <si>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</si>
  <si>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</si>
  <si>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</si>
  <si>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</si>
  <si>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</si>
  <si>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</si>
  <si>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</si>
  <si>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</si>
  <si>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</si>
  <si>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</si>
  <si>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</si>
  <si>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</si>
  <si>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</si>
  <si>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</si>
  <si>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</si>
  <si>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</si>
  <si>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</si>
  <si>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</si>
  <si>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</si>
  <si>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</si>
  <si>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</si>
  <si>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</si>
  <si>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</si>
  <si>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</si>
  <si>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</si>
  <si>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</si>
  <si>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</si>
  <si>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</si>
  <si>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</si>
  <si>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</si>
  <si>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</si>
  <si>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</si>
  <si>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</si>
  <si>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</si>
  <si>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</si>
  <si>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</si>
  <si>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</si>
  <si>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</si>
  <si>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</si>
  <si>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</si>
  <si>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</si>
  <si>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</si>
  <si>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</si>
  <si>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</si>
  <si>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</si>
  <si>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</si>
  <si>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</si>
  <si>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</si>
  <si>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</si>
  <si>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</si>
  <si>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</si>
  <si>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</si>
  <si>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</si>
  <si>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</si>
  <si>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</si>
  <si>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</si>
  <si>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</si>
  <si>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</si>
  <si>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</si>
  <si>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</si>
  <si>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</si>
  <si>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</si>
  <si>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</si>
  <si>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</si>
  <si>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</si>
  <si>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</si>
  <si>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</si>
  <si>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</si>
  <si>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</si>
  <si>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</si>
  <si>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</si>
  <si>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</si>
  <si>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</si>
  <si>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</si>
  <si>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</si>
  <si>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</si>
  <si>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</si>
  <si>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</si>
  <si>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</si>
  <si>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</si>
  <si>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</si>
  <si>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</si>
  <si>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</si>
  <si>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</si>
  <si>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</si>
  <si>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</si>
  <si>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</si>
  <si>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</si>
  <si>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</si>
  <si>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</si>
  <si>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</si>
  <si>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</si>
  <si>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</si>
  <si>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</si>
  <si>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</si>
  <si>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</si>
  <si>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</si>
  <si>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</si>
  <si>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</si>
  <si>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</si>
  <si>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</si>
  <si>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</si>
  <si>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</si>
  <si>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</si>
  <si>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</si>
  <si>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</si>
  <si>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</si>
  <si>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</si>
  <si>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</si>
  <si>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</si>
  <si>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</si>
  <si>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</si>
  <si>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</si>
  <si>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</si>
  <si>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</si>
  <si>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</si>
  <si>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</si>
  <si>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</si>
  <si>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</si>
  <si>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</si>
  <si>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</si>
  <si>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</si>
  <si>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</si>
  <si>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</si>
  <si>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</si>
  <si>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</si>
  <si>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</si>
  <si>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</si>
  <si>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</si>
  <si>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</si>
  <si>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</si>
  <si>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</si>
  <si>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</si>
  <si>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</si>
  <si>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</si>
  <si>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</si>
  <si>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</si>
  <si>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</si>
  <si>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</si>
  <si>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</si>
  <si>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</si>
  <si>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</si>
  <si>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</si>
  <si>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</si>
  <si>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</si>
  <si>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</si>
  <si>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</si>
  <si>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</si>
  <si>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</si>
  <si>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</si>
  <si>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</si>
  <si>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</si>
  <si>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</si>
  <si>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</si>
  <si>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</si>
  <si>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</si>
  <si>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</si>
  <si>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</si>
  <si>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</si>
  <si>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</si>
  <si>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</si>
  <si>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</si>
  <si>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</si>
  <si>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</si>
  <si>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</si>
  <si>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</si>
  <si>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</si>
  <si>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</si>
  <si>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</si>
  <si>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</si>
  <si>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</si>
  <si>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</si>
  <si>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</si>
  <si>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</si>
  <si>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</si>
  <si>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</si>
  <si>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</si>
  <si>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</si>
  <si>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</si>
  <si>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</si>
  <si>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</si>
  <si>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</si>
  <si>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</si>
  <si>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</si>
  <si>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</si>
  <si>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</si>
  <si>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</si>
  <si>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</si>
  <si>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</si>
  <si>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</si>
  <si>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</si>
  <si>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</si>
  <si>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</si>
  <si>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</si>
  <si>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</si>
  <si>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</si>
  <si>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</si>
  <si>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</si>
  <si>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</si>
  <si>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</si>
  <si>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</si>
  <si>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</si>
  <si>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</si>
  <si>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</si>
  <si>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</si>
  <si>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</si>
  <si>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</si>
  <si>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</si>
  <si>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</si>
  <si>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</si>
  <si>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</si>
  <si>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</si>
  <si>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</si>
  <si>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</si>
  <si>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</si>
  <si>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</si>
  <si>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</si>
  <si>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</si>
  <si>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</si>
  <si>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</si>
  <si>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</si>
  <si>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</si>
  <si>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</si>
  <si>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</si>
  <si>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</si>
  <si>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</si>
  <si>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</si>
  <si>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</si>
  <si>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</si>
  <si>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</si>
  <si>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</si>
  <si>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</si>
  <si>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</si>
  <si>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</si>
  <si>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</si>
  <si>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</si>
  <si>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</si>
  <si>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</si>
  <si>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</si>
  <si>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</si>
  <si>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</si>
  <si>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</si>
  <si>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</si>
  <si>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</si>
  <si>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</si>
  <si>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</si>
  <si>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</si>
  <si>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</si>
  <si>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</si>
  <si>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</si>
  <si>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</si>
  <si>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</si>
  <si>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</si>
  <si>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</si>
  <si>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</si>
  <si>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</si>
  <si>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</si>
  <si>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</si>
  <si>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</si>
  <si>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</si>
  <si>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</si>
  <si>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</si>
  <si>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</si>
  <si>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</si>
  <si>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</si>
  <si>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</si>
  <si>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</si>
  <si>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</si>
  <si>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</si>
  <si>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</si>
  <si>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</si>
  <si>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</si>
  <si>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</si>
  <si>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</si>
  <si>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</si>
  <si>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</si>
  <si>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</si>
  <si>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</si>
  <si>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</si>
  <si>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</si>
  <si>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</si>
  <si>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</si>
  <si>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</si>
  <si>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</si>
  <si>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</si>
  <si>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</si>
  <si>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</si>
  <si>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</si>
  <si>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</si>
  <si>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</si>
  <si>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</si>
  <si>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</si>
  <si>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</si>
  <si>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</si>
  <si>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</si>
  <si>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</si>
  <si>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</si>
  <si>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</si>
  <si>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</si>
  <si>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</si>
  <si>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</si>
  <si>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</si>
  <si>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</si>
  <si>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</si>
  <si>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</si>
  <si>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</si>
  <si>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</si>
  <si>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</si>
  <si>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</si>
  <si>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</si>
  <si>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</si>
  <si>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</si>
  <si>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</si>
  <si>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</si>
  <si>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</si>
  <si>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</si>
  <si>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</si>
  <si>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</si>
  <si>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</si>
  <si>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</si>
  <si>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</si>
  <si>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</si>
  <si>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</si>
  <si>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</si>
  <si>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</si>
  <si>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</si>
  <si>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</si>
  <si>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</si>
  <si>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</si>
  <si>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</si>
  <si>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</si>
  <si>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</si>
  <si>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</si>
  <si>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</si>
  <si>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</si>
  <si>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</si>
  <si>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</si>
  <si>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</si>
  <si>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</si>
  <si>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</si>
  <si>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</si>
  <si>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</si>
  <si>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</si>
  <si>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</si>
  <si>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</si>
  <si>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</si>
  <si>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</si>
  <si>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</si>
  <si>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</si>
  <si>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</si>
  <si>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</si>
  <si>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</si>
  <si>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</si>
  <si>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</si>
  <si>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</si>
  <si>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</si>
  <si>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</si>
  <si>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</si>
  <si>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</si>
  <si>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</si>
  <si>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</si>
  <si>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</si>
  <si>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</si>
  <si>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</si>
  <si>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</si>
  <si>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</si>
  <si>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</si>
  <si>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</si>
  <si>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</si>
  <si>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</si>
  <si>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</si>
  <si>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</si>
  <si>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</si>
  <si>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</si>
  <si>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</si>
  <si>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</si>
  <si>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</si>
  <si>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</si>
  <si>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</si>
  <si>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</si>
  <si>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</si>
  <si>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</si>
  <si>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</si>
  <si>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</si>
  <si>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</si>
  <si>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</si>
  <si>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</si>
  <si>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</si>
  <si>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</si>
  <si>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</si>
  <si>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</si>
  <si>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</si>
  <si>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</si>
  <si>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</si>
  <si>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</si>
  <si>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</si>
  <si>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</si>
  <si>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</si>
  <si>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</si>
  <si>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</si>
  <si>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</si>
  <si>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</si>
  <si>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</si>
  <si>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</si>
  <si>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</si>
  <si>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</si>
  <si>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</si>
  <si>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</si>
  <si>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</si>
  <si>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</si>
  <si>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</si>
  <si>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</si>
  <si>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</si>
  <si>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</si>
  <si>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</si>
  <si>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</si>
  <si>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</si>
  <si>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</si>
  <si>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</si>
  <si>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</si>
  <si>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</si>
  <si>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</si>
  <si>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</si>
  <si>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</si>
  <si>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</si>
  <si>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</si>
  <si>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</si>
  <si>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</si>
  <si>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</si>
  <si>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</si>
  <si>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</si>
  <si>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</si>
  <si>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</si>
  <si>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</si>
  <si>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</si>
  <si>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</si>
  <si>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</si>
  <si>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</si>
  <si>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</si>
  <si>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</si>
  <si>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</si>
  <si>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</si>
  <si>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</si>
  <si>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</si>
  <si>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</si>
  <si>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</si>
  <si>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</si>
  <si>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</si>
  <si>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</si>
  <si>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</si>
  <si>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</si>
  <si>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</si>
  <si>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</si>
  <si>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</si>
  <si>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</si>
  <si>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</si>
  <si>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</si>
  <si>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</si>
  <si>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</si>
  <si>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</si>
  <si>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</si>
  <si>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</si>
  <si>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</si>
  <si>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</si>
  <si>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</si>
  <si>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</si>
  <si>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</si>
  <si>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</si>
  <si>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</si>
  <si>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</si>
  <si>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</si>
  <si>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</si>
  <si>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</si>
  <si>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</si>
  <si>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</si>
  <si>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</si>
  <si>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</si>
  <si>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</si>
  <si>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</si>
  <si>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</si>
  <si>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</si>
  <si>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</si>
  <si>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</si>
  <si>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</si>
  <si>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</si>
  <si>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</si>
  <si>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</si>
  <si>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</si>
  <si>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</si>
  <si>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</si>
  <si>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</si>
  <si>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</si>
  <si>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</si>
  <si>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</si>
  <si>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</si>
  <si>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</si>
  <si>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</si>
  <si>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</si>
  <si>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</si>
  <si>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</si>
  <si>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</si>
  <si>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</si>
  <si>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</si>
  <si>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</si>
  <si>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</si>
  <si>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</si>
  <si>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</si>
  <si>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</si>
  <si>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</si>
  <si>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</si>
  <si>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</si>
  <si>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</si>
  <si>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</si>
  <si>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</si>
  <si>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</si>
  <si>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</si>
  <si>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</si>
  <si>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</si>
  <si>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</si>
  <si>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</si>
  <si>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</si>
  <si>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</si>
  <si>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</si>
  <si>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</si>
  <si>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</si>
  <si>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</si>
  <si>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</si>
  <si>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</si>
  <si>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</si>
  <si>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</si>
  <si>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</si>
  <si>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</si>
  <si>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</si>
  <si>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</si>
  <si>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</si>
  <si>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</si>
  <si>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</si>
  <si>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</si>
  <si>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</si>
  <si>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</si>
  <si>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</si>
  <si>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</si>
  <si>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</si>
  <si>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</si>
  <si>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</si>
  <si>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</si>
  <si>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</si>
  <si>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</si>
  <si>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</si>
  <si>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</si>
  <si>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</si>
  <si>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</si>
  <si>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</si>
  <si>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</si>
  <si>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</si>
  <si>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</si>
  <si>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</si>
  <si>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</si>
  <si>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</si>
  <si>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</si>
  <si>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</si>
  <si>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</si>
  <si>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</si>
  <si>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</si>
  <si>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</si>
  <si>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</si>
  <si>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</si>
  <si>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</si>
  <si>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</si>
  <si>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</si>
  <si>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</si>
  <si>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</si>
  <si>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</si>
  <si>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</si>
  <si>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</si>
  <si>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</si>
  <si>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</si>
  <si>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</si>
  <si>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</si>
  <si>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</si>
  <si>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</si>
  <si>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</si>
  <si>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</si>
  <si>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</si>
  <si>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</si>
  <si>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</si>
  <si>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</si>
  <si>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</si>
  <si>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</si>
  <si>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</si>
  <si>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</si>
  <si>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</si>
  <si>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</si>
  <si>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</si>
  <si>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</si>
  <si>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</si>
  <si>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</si>
  <si>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</si>
  <si>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</si>
  <si>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</si>
  <si>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</si>
  <si>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</si>
  <si>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</si>
  <si>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</si>
  <si>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</si>
  <si>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</si>
  <si>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</si>
  <si>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</si>
  <si>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</si>
  <si>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</si>
  <si>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</si>
  <si>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</si>
  <si>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</si>
  <si>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</si>
  <si>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</si>
  <si>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</si>
  <si>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</si>
  <si>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</si>
  <si>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</si>
  <si>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</si>
  <si>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</si>
  <si>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</si>
  <si>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</si>
  <si>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</si>
  <si>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</si>
  <si>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</si>
  <si>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</si>
  <si>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</si>
  <si>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</si>
  <si>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</si>
  <si>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</si>
  <si>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</si>
  <si>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</si>
  <si>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</si>
  <si>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</si>
  <si>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</si>
  <si>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</si>
  <si>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</si>
  <si>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</si>
  <si>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</si>
  <si>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</si>
  <si>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</si>
  <si>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</si>
  <si>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</si>
  <si>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</si>
  <si>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</si>
  <si>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</si>
  <si>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</si>
  <si>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</si>
  <si>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</si>
  <si>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</si>
  <si>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</si>
  <si>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</si>
  <si>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</si>
  <si>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</si>
  <si>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</si>
  <si>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</si>
  <si>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</si>
  <si>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</si>
  <si>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</si>
  <si>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</si>
  <si>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</si>
  <si>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</si>
  <si>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</si>
  <si>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</si>
  <si>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</si>
  <si>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</si>
  <si>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</si>
  <si>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</si>
  <si>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</si>
  <si>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</si>
  <si>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</si>
  <si>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</si>
  <si>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</si>
  <si>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</si>
  <si>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</si>
  <si>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</si>
  <si>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</si>
  <si>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</si>
  <si>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</si>
  <si>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</si>
  <si>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</si>
  <si>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</si>
  <si>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</si>
  <si>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</si>
  <si>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</si>
  <si>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</si>
  <si>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</si>
  <si>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</si>
  <si>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</si>
  <si>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</si>
  <si>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</si>
  <si>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</si>
  <si>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</si>
  <si>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</si>
  <si>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</si>
  <si>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</si>
  <si>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</si>
  <si>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</si>
  <si>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</si>
  <si>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</si>
  <si>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</si>
  <si>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</si>
  <si>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</si>
  <si>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</si>
  <si>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</si>
  <si>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</si>
  <si>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</si>
  <si>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</si>
  <si>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</si>
  <si>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</si>
  <si>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</si>
  <si>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</si>
  <si>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</si>
  <si>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</si>
  <si>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</si>
  <si>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</si>
  <si>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</si>
  <si>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</si>
  <si>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</si>
  <si>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</si>
  <si>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</si>
  <si>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</si>
  <si>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</si>
  <si>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</si>
  <si>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</si>
  <si>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</si>
  <si>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</si>
  <si>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</si>
  <si>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</si>
  <si>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</si>
  <si>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</si>
  <si>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</si>
  <si>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</si>
  <si>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</si>
  <si>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</si>
  <si>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</si>
  <si>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</si>
  <si>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</si>
  <si>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</si>
  <si>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</si>
  <si>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</si>
  <si>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</si>
  <si>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</si>
  <si>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</si>
  <si>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</si>
  <si>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</si>
  <si>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</si>
  <si>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</si>
  <si>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</si>
  <si>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</si>
  <si>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</si>
  <si>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</si>
  <si>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</si>
  <si>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</si>
  <si>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</si>
  <si>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</si>
  <si>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</si>
  <si>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</si>
  <si>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</si>
  <si>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</si>
  <si>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</si>
  <si>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</si>
  <si>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</si>
  <si>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</si>
  <si>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</si>
  <si>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</si>
  <si>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</si>
  <si>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</si>
  <si>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</si>
  <si>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</si>
  <si>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</si>
  <si>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</si>
  <si>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</si>
  <si>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</si>
  <si>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</si>
  <si>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</si>
  <si>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</si>
  <si>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</si>
  <si>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</si>
  <si>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</si>
  <si>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</si>
  <si>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</si>
  <si>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</si>
  <si>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</si>
  <si>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</si>
  <si>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</si>
  <si>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</si>
  <si>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</si>
  <si>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</si>
  <si>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</si>
  <si>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</si>
  <si>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</si>
  <si>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</si>
  <si>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</si>
  <si>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</si>
  <si>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</si>
  <si>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</si>
  <si>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</si>
  <si>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</si>
  <si>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</si>
  <si>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</si>
  <si>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</si>
  <si>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</si>
  <si>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</si>
  <si>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</si>
  <si>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</si>
  <si>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</si>
  <si>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</si>
  <si>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</si>
  <si>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</si>
  <si>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</si>
  <si>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</si>
  <si>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</si>
  <si>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</si>
  <si>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</si>
  <si>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</si>
  <si>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</si>
  <si>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</si>
  <si>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</si>
  <si>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</si>
  <si>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</si>
  <si>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</si>
  <si>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</si>
  <si>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</si>
  <si>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</si>
  <si>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</si>
  <si>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</si>
  <si>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</si>
  <si>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</si>
  <si>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</si>
  <si>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</si>
  <si>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</si>
  <si>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</si>
  <si>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</si>
  <si>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</si>
  <si>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</si>
  <si>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</si>
  <si>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</si>
  <si>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</si>
  <si>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</si>
  <si>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</si>
  <si>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</si>
  <si>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</si>
  <si>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</si>
  <si>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</si>
  <si>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</si>
  <si>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</si>
  <si>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</si>
  <si>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</si>
  <si>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</si>
  <si>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</si>
  <si>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</si>
  <si>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</si>
  <si>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</si>
  <si>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</si>
  <si>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</si>
  <si>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</si>
  <si>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</si>
  <si>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</si>
  <si>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</si>
  <si>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</si>
  <si>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</si>
  <si>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</si>
  <si>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</si>
  <si>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</si>
  <si>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</si>
  <si>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</si>
  <si>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</si>
  <si>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</si>
  <si>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</si>
  <si>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</si>
  <si>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</si>
  <si>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</si>
  <si>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</si>
  <si>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</si>
  <si>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</si>
  <si>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</si>
  <si>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</si>
  <si>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</si>
  <si>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</si>
  <si>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</si>
  <si>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</si>
  <si>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</si>
  <si>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</si>
  <si>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</si>
  <si>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</si>
  <si>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</si>
  <si>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</si>
  <si>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</si>
  <si>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</si>
  <si>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</si>
  <si>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</si>
  <si>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</si>
  <si>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</si>
  <si>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</si>
  <si>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</si>
  <si>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</si>
  <si>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</si>
  <si>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</si>
  <si>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</si>
  <si>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</si>
  <si>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</si>
  <si>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</si>
  <si>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</si>
  <si>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</si>
  <si>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</si>
  <si>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</si>
  <si>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</si>
  <si>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</si>
  <si>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</si>
  <si>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</si>
  <si>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</si>
  <si>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</si>
  <si>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</si>
  <si>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</si>
  <si>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</si>
  <si>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</si>
  <si>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</si>
  <si>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</si>
  <si>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</si>
  <si>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</si>
  <si>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</si>
  <si>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</si>
  <si>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</si>
  <si>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</si>
  <si>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</si>
  <si>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</si>
  <si>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</si>
  <si>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</si>
  <si>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</si>
  <si>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</si>
  <si>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</si>
  <si>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</si>
  <si>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</si>
  <si>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</si>
  <si>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</si>
  <si>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</si>
  <si>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</si>
  <si>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</si>
  <si>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</si>
  <si>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</si>
  <si>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</si>
  <si>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</si>
  <si>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</si>
  <si>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</si>
  <si>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</si>
  <si>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</si>
  <si>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</si>
  <si>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</si>
  <si>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</si>
  <si>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</si>
  <si>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</si>
  <si>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</si>
  <si>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</si>
  <si>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</si>
  <si>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</si>
  <si>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</si>
  <si>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</si>
  <si>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</si>
  <si>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</si>
  <si>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</si>
  <si>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</si>
  <si>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</si>
  <si>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</si>
  <si>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</si>
  <si>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</si>
  <si>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</si>
  <si>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</si>
  <si>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</si>
  <si>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</si>
  <si>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</si>
  <si>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</si>
  <si>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</si>
  <si>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</si>
  <si>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</si>
  <si>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</si>
  <si>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</si>
  <si>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</si>
  <si>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</si>
  <si>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</si>
  <si>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</si>
  <si>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</si>
  <si>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</si>
  <si>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</si>
  <si>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</si>
  <si>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</si>
  <si>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</si>
  <si>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</si>
  <si>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</si>
  <si>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</si>
  <si>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</si>
  <si>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</si>
  <si>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</si>
  <si>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</si>
  <si>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</si>
  <si>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</si>
  <si>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</si>
  <si>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</si>
  <si>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</si>
  <si>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</si>
  <si>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</si>
  <si>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</si>
  <si>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</si>
  <si>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</si>
  <si>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</si>
  <si>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</si>
  <si>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</si>
  <si>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</si>
  <si>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</si>
  <si>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</si>
  <si>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</si>
  <si>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</si>
  <si>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</si>
  <si>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</si>
  <si>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</si>
  <si>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</si>
  <si>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</si>
  <si>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</si>
  <si>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</si>
  <si>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</si>
  <si>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</si>
  <si>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</si>
  <si>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</si>
  <si>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</si>
  <si>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</si>
  <si>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</si>
  <si>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</si>
  <si>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</si>
  <si>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</si>
  <si>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</si>
  <si>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</si>
  <si>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</si>
  <si>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</si>
  <si>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</si>
  <si>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</si>
  <si>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</si>
  <si>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</si>
  <si>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</si>
  <si>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</si>
  <si>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</si>
  <si>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</si>
  <si>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</si>
  <si>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</si>
  <si>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</si>
  <si>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</si>
  <si>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</si>
  <si>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</si>
  <si>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</si>
  <si>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</si>
  <si>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</si>
  <si>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</si>
  <si>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</si>
  <si>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</si>
  <si>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</si>
  <si>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</si>
  <si>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</si>
  <si>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</si>
  <si>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</si>
  <si>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</si>
  <si>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</si>
  <si>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</si>
  <si>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</si>
  <si>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</si>
  <si>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</si>
  <si>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</si>
  <si>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</si>
  <si>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</si>
  <si>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</si>
  <si>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</si>
  <si>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</si>
  <si>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</si>
  <si>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</si>
  <si>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</si>
  <si>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</si>
  <si>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</si>
  <si>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</si>
  <si>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</si>
  <si>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</si>
  <si>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</si>
  <si>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</si>
  <si>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</si>
  <si>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</si>
  <si>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</si>
  <si>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</si>
  <si>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</si>
  <si>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</si>
  <si>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</si>
  <si>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</si>
  <si>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</si>
  <si>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</si>
  <si>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</si>
  <si>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</si>
  <si>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</si>
  <si>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</si>
  <si>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</si>
  <si>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</si>
  <si>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</si>
  <si>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</si>
  <si>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</si>
  <si>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</si>
  <si>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</si>
  <si>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</si>
  <si>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</si>
  <si>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</si>
  <si>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</si>
  <si>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</si>
  <si>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</si>
  <si>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</si>
  <si>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</si>
  <si>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</si>
  <si>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</si>
  <si>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</si>
  <si>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</si>
  <si>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</si>
  <si>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</si>
  <si>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</si>
  <si>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</si>
  <si>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</si>
  <si>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</si>
  <si>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</si>
  <si>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</si>
  <si>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</si>
  <si>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</si>
  <si>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</si>
  <si>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</si>
  <si>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</si>
  <si>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</si>
  <si>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</si>
  <si>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</si>
  <si>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</si>
  <si>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</si>
  <si>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</si>
  <si>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</si>
  <si>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</si>
  <si>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</si>
  <si>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</si>
  <si>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</si>
  <si>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</si>
  <si>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</si>
  <si>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</si>
  <si>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</si>
  <si>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</si>
  <si>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</si>
  <si>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</si>
  <si>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</si>
  <si>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</si>
  <si>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</si>
  <si>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</si>
  <si>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</si>
  <si>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</si>
  <si>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</si>
  <si>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</si>
  <si>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</si>
  <si>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</si>
  <si>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</si>
  <si>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</si>
  <si>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</si>
  <si>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</si>
  <si>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</si>
  <si>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</si>
  <si>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</si>
  <si>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</si>
  <si>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</si>
  <si>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</si>
  <si>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</si>
  <si>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</si>
  <si>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</si>
  <si>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</si>
  <si>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</si>
  <si>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</si>
  <si>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</si>
  <si>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</si>
  <si>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</si>
  <si>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</si>
  <si>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</si>
  <si>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</si>
  <si>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</si>
  <si>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</si>
  <si>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</si>
  <si>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</si>
  <si>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</si>
  <si>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</si>
  <si>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</si>
  <si>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</si>
  <si>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</si>
  <si>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</si>
  <si>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</si>
  <si>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</si>
  <si>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</si>
  <si>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</si>
  <si>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</si>
  <si>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</si>
  <si>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</si>
  <si>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</si>
  <si>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</si>
  <si>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</si>
  <si>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</si>
  <si>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</si>
  <si>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</si>
  <si>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</si>
  <si>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</si>
  <si>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</si>
  <si>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</si>
  <si>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</si>
  <si>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</si>
  <si>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</si>
  <si>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</si>
  <si>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</si>
  <si>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</si>
  <si>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</si>
  <si>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</si>
  <si>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</si>
  <si>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</si>
  <si>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</si>
  <si>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</si>
  <si>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</si>
  <si>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</si>
  <si>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</si>
  <si>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</si>
  <si>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</si>
  <si>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</si>
  <si>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</si>
  <si>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</si>
  <si>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</si>
  <si>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</si>
  <si>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</si>
  <si>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</si>
  <si>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</si>
  <si>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</si>
  <si>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</si>
  <si>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</si>
  <si>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</si>
  <si>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</si>
  <si>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</si>
  <si>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</si>
  <si>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</si>
  <si>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</si>
  <si>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</si>
  <si>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</si>
  <si>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</si>
  <si>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</si>
  <si>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</si>
  <si>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</si>
  <si>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</si>
  <si>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</si>
  <si>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</si>
  <si>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</si>
  <si>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</si>
  <si>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</si>
  <si>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</si>
  <si>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</si>
  <si>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</si>
  <si>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</si>
  <si>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</si>
  <si>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</si>
  <si>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</si>
  <si>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</si>
  <si>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</si>
  <si>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</si>
  <si>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</si>
  <si>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</si>
  <si>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</si>
  <si>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</si>
  <si>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</si>
  <si>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</si>
  <si>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</si>
  <si>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</si>
  <si>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</si>
  <si>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</si>
  <si>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</si>
  <si>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</si>
  <si>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</si>
  <si>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</si>
  <si>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</si>
  <si>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</si>
  <si>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</si>
  <si>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</si>
  <si>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</si>
  <si>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</si>
  <si>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</si>
  <si>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</si>
  <si>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</si>
  <si>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</si>
  <si>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</si>
  <si>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</si>
  <si>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</si>
  <si>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</si>
  <si>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</si>
  <si>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</si>
  <si>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</si>
  <si>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</si>
  <si>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</si>
  <si>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</si>
  <si>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</si>
  <si>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</si>
  <si>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</si>
  <si>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</si>
  <si>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</si>
  <si>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</si>
  <si>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</si>
  <si>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</si>
  <si>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</si>
  <si>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</si>
  <si>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</si>
  <si>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</si>
  <si>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</si>
  <si>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</si>
  <si>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</si>
  <si>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</si>
  <si>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</si>
  <si>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</si>
  <si>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</si>
  <si>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</si>
  <si>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</si>
  <si>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</si>
  <si>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</si>
  <si>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</si>
  <si>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</si>
  <si>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</si>
  <si>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</si>
  <si>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</si>
  <si>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</si>
  <si>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</si>
  <si>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</si>
  <si>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</si>
  <si>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</si>
  <si>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</si>
  <si>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</si>
  <si>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</si>
  <si>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</si>
  <si>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</si>
  <si>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</si>
  <si>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</si>
  <si>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</si>
  <si>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</si>
  <si>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</si>
  <si>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</si>
  <si>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</si>
  <si>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</si>
  <si>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</si>
  <si>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</si>
  <si>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</si>
  <si>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</si>
  <si>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</si>
  <si>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</si>
  <si>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</si>
  <si>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</si>
  <si>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</si>
  <si>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</si>
  <si>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</si>
  <si>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</si>
  <si>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</si>
  <si>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</si>
  <si>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</si>
  <si>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</si>
  <si>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</si>
  <si>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</si>
  <si>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</si>
  <si>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</si>
  <si>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</si>
  <si>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</si>
  <si>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</si>
  <si>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</si>
  <si>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</si>
  <si>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</si>
  <si>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</si>
  <si>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</si>
  <si>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</si>
  <si>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</si>
  <si>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</si>
  <si>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</si>
  <si>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</si>
  <si>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</si>
  <si>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</si>
  <si>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</si>
  <si>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</si>
  <si>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</si>
  <si>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</si>
  <si>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</si>
  <si>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</si>
  <si>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</si>
  <si>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</si>
  <si>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</si>
  <si>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</si>
  <si>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</si>
  <si>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</si>
  <si>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</si>
  <si>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</si>
  <si>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</si>
  <si>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</si>
  <si>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</si>
  <si>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</si>
  <si>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</si>
  <si>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</si>
  <si>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</si>
  <si>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</si>
  <si>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</si>
  <si>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</si>
  <si>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</si>
  <si>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</si>
  <si>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</si>
  <si>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</si>
  <si>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</si>
  <si>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</si>
  <si>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</si>
  <si>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</si>
  <si>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</si>
  <si>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</si>
  <si>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</si>
  <si>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</si>
  <si>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</si>
  <si>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</si>
  <si>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</si>
  <si>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</si>
  <si>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</si>
  <si>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</si>
  <si>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</si>
  <si>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</si>
  <si>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</si>
  <si>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</si>
  <si>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</si>
  <si>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</si>
  <si>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</si>
  <si>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</si>
  <si>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</si>
  <si>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</si>
  <si>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</si>
  <si>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</si>
  <si>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</si>
  <si>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</si>
  <si>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</si>
  <si>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</si>
  <si>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</si>
  <si>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</si>
  <si>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</si>
  <si>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</si>
  <si>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</si>
  <si>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</si>
  <si>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</si>
  <si>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</si>
  <si>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</si>
  <si>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</si>
  <si>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</si>
  <si>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</si>
  <si>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</si>
  <si>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</si>
  <si>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</si>
  <si>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</si>
  <si>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</si>
  <si>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</si>
  <si>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</si>
  <si>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</si>
  <si>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</si>
  <si>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</si>
  <si>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</si>
  <si>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</si>
  <si>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</si>
  <si>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</si>
  <si>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</si>
  <si>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</si>
  <si>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</si>
  <si>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</si>
  <si>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</si>
  <si>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</si>
  <si>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</si>
  <si>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</si>
  <si>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</si>
  <si>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</si>
  <si>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</si>
  <si>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</si>
  <si>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</si>
  <si>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</si>
  <si>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</si>
  <si>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</si>
  <si>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</si>
  <si>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</si>
  <si>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</si>
  <si>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</si>
  <si>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</si>
  <si>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</si>
  <si>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</si>
  <si>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</si>
  <si>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</si>
  <si>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</si>
  <si>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</si>
  <si>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</si>
  <si>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</si>
  <si>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</si>
  <si>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</si>
  <si>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</si>
  <si>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</si>
  <si>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</si>
  <si>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</si>
  <si>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</si>
  <si>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</si>
  <si>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</si>
  <si>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</si>
  <si>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</si>
  <si>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</si>
  <si>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</si>
  <si>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</si>
  <si>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</si>
  <si>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</si>
  <si>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</si>
  <si>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</si>
  <si>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</si>
  <si>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</si>
  <si>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</si>
  <si>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</si>
  <si>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</si>
  <si>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</si>
  <si>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</si>
  <si>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</si>
  <si>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</si>
  <si>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</si>
  <si>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</si>
  <si>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</si>
  <si>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</si>
  <si>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</si>
  <si>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</si>
  <si>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</si>
  <si>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</si>
  <si>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</si>
  <si>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</si>
  <si>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</si>
  <si>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</si>
  <si>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</si>
  <si>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</si>
  <si>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</si>
  <si>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</si>
  <si>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</si>
  <si>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</si>
  <si>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</si>
  <si>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</si>
  <si>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</si>
  <si>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</si>
  <si>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</si>
  <si>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</si>
  <si>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</si>
  <si>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</si>
  <si>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</si>
  <si>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</si>
  <si>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</si>
  <si>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</si>
  <si>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</si>
  <si>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</si>
  <si>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</si>
  <si>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</si>
  <si>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</si>
  <si>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</si>
  <si>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</si>
  <si>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</si>
  <si>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</si>
  <si>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</si>
  <si>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</si>
  <si>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</si>
  <si>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</si>
  <si>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</si>
  <si>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</si>
  <si>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</si>
  <si>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</si>
  <si>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</si>
  <si>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</si>
  <si>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</si>
  <si>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</si>
  <si>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</si>
  <si>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</si>
  <si>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</si>
  <si>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</si>
  <si>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</si>
  <si>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</si>
  <si>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</si>
  <si>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</si>
  <si>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</si>
  <si>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</si>
  <si>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</si>
  <si>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</si>
  <si>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</si>
  <si>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</si>
  <si>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</si>
  <si>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</si>
  <si>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</si>
  <si>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</si>
  <si>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</si>
  <si>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</si>
  <si>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</si>
  <si>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</si>
  <si>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</si>
  <si>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</si>
  <si>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</si>
  <si>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</si>
  <si>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</si>
  <si>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</si>
  <si>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</si>
  <si>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</si>
  <si>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</si>
  <si>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</si>
  <si>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</si>
  <si>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</si>
  <si>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</si>
  <si>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</si>
  <si>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</si>
  <si>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</si>
  <si>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</si>
  <si>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</si>
  <si>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</si>
  <si>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</si>
  <si>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</si>
  <si>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</si>
  <si>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</si>
  <si>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</si>
  <si>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</si>
  <si>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</si>
  <si>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</si>
  <si>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</si>
  <si>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</si>
  <si>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</si>
  <si>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</si>
  <si>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</si>
  <si>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</si>
  <si>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</si>
  <si>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</si>
  <si>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</si>
  <si>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</si>
  <si>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</si>
  <si>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</si>
  <si>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</si>
  <si>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</si>
  <si>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</si>
  <si>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</si>
  <si>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</si>
  <si>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</si>
  <si>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</si>
  <si>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</si>
  <si>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</si>
  <si>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</si>
  <si>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</si>
  <si>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</si>
  <si>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</si>
  <si>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</si>
  <si>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</si>
  <si>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</si>
  <si>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</si>
  <si>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</si>
  <si>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</si>
  <si>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</si>
  <si>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</si>
  <si>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</si>
  <si>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</si>
  <si>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</si>
  <si>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</si>
  <si>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</si>
  <si>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</si>
  <si>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</si>
  <si>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</si>
  <si>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</si>
  <si>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</si>
  <si>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</si>
  <si>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</si>
  <si>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</si>
  <si>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</si>
  <si>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</si>
  <si>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</si>
  <si>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</si>
  <si>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</si>
  <si>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</si>
  <si>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</si>
  <si>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</si>
  <si>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</si>
  <si>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</si>
  <si>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</si>
  <si>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</si>
  <si>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</si>
  <si>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</si>
  <si>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</si>
  <si>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</si>
  <si>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</si>
  <si>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</si>
  <si>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</si>
  <si>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</si>
  <si>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</si>
  <si>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</si>
  <si>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</si>
  <si>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</si>
  <si>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</si>
  <si>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</si>
  <si>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</si>
  <si>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</si>
  <si>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</si>
  <si>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</si>
  <si>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</si>
  <si>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</si>
  <si>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</si>
  <si>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</si>
  <si>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</si>
  <si>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</si>
  <si>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</si>
  <si>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</si>
  <si>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</si>
  <si>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</si>
  <si>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</si>
  <si>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</si>
  <si>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</si>
  <si>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</si>
  <si>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</si>
  <si>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</si>
  <si>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</si>
  <si>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</si>
  <si>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</si>
  <si>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</si>
  <si>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</si>
  <si>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</si>
  <si>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</si>
  <si>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</si>
  <si>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</si>
  <si>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</si>
  <si>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</si>
  <si>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</si>
  <si>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</si>
  <si>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</si>
  <si>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</si>
  <si>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</si>
  <si>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</si>
  <si>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</si>
  <si>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</si>
  <si>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</si>
  <si>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</si>
  <si>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</si>
  <si>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</si>
  <si>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</si>
  <si>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</si>
  <si>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</si>
  <si>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</si>
  <si>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</si>
  <si>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</si>
  <si>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</si>
  <si>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</si>
  <si>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</si>
  <si>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</si>
  <si>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</si>
  <si>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</si>
  <si>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</si>
  <si>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</si>
  <si>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</si>
  <si>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</si>
  <si>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</si>
  <si>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</si>
  <si>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</si>
  <si>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</si>
  <si>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</si>
  <si>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</si>
  <si>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</si>
  <si>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</si>
  <si>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</si>
  <si>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</si>
  <si>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</si>
  <si>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</si>
  <si>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</si>
  <si>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</si>
  <si>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</si>
  <si>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</si>
  <si>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</si>
  <si>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</si>
  <si>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</si>
  <si>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</si>
  <si>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</si>
  <si>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</si>
  <si>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</si>
  <si>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</si>
  <si>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</si>
  <si>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</si>
  <si>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</si>
  <si>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</si>
  <si>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</si>
  <si>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</si>
  <si>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</si>
  <si>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</si>
  <si>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</si>
  <si>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</si>
  <si>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</si>
  <si>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</si>
  <si>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</si>
  <si>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</si>
  <si>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</si>
  <si>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</si>
  <si>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</si>
  <si>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</si>
  <si>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</si>
  <si>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</si>
  <si>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</si>
  <si>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</si>
  <si>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</si>
  <si>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</si>
  <si>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</si>
  <si>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</si>
  <si>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</si>
  <si>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</si>
  <si>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</si>
  <si>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</si>
  <si>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</si>
  <si>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</si>
  <si>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</si>
  <si>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</si>
  <si>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</si>
  <si>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</si>
  <si>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</si>
  <si>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</si>
  <si>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</si>
  <si>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</si>
  <si>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</si>
  <si>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</si>
  <si>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</si>
  <si>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</si>
  <si>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</si>
  <si>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</si>
  <si>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</si>
  <si>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</si>
  <si>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</si>
  <si>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</si>
  <si>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</si>
  <si>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</si>
  <si>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</si>
  <si>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</si>
  <si>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</si>
  <si>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</si>
  <si>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</si>
  <si>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</si>
  <si>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</si>
  <si>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</si>
  <si>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</si>
  <si>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</si>
  <si>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</si>
  <si>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</si>
  <si>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</si>
  <si>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</si>
  <si>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</si>
  <si>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</si>
  <si>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</si>
  <si>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</si>
  <si>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</si>
  <si>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</si>
  <si>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</si>
  <si>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</si>
  <si>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</si>
  <si>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</si>
  <si>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</si>
  <si>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</si>
  <si>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</si>
  <si>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</si>
  <si>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</si>
  <si>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</si>
  <si>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</si>
  <si>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</si>
  <si>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</si>
  <si>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</si>
  <si>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</si>
  <si>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</si>
  <si>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</si>
  <si>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</si>
  <si>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</si>
  <si>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</si>
  <si>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</si>
  <si>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</si>
  <si>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</si>
  <si>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</si>
  <si>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</si>
  <si>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</si>
  <si>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</si>
  <si>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</si>
  <si>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</si>
  <si>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</si>
  <si>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</si>
  <si>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</si>
  <si>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</si>
  <si>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</si>
  <si>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</si>
  <si>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</si>
  <si>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</si>
  <si>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</si>
  <si>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</si>
  <si>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</si>
  <si>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</si>
  <si>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</si>
  <si>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</si>
  <si>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</si>
  <si>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</si>
  <si>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</si>
  <si>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</si>
  <si>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</si>
  <si>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</si>
  <si>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</si>
  <si>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</si>
  <si>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</si>
  <si>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</si>
  <si>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</si>
  <si>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</si>
  <si>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</si>
  <si>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</si>
  <si>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</si>
  <si>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</si>
  <si>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</si>
  <si>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</si>
  <si>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</si>
  <si>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</si>
  <si>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</si>
  <si>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</si>
  <si>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</si>
  <si>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</si>
  <si>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</si>
  <si>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</si>
  <si>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</si>
  <si>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</si>
  <si>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</si>
  <si>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</si>
  <si>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</si>
  <si>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</si>
  <si>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</si>
  <si>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</si>
  <si>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</si>
  <si>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</si>
  <si>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</si>
  <si>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</si>
  <si>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</si>
  <si>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</si>
  <si>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</si>
  <si>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</si>
  <si>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</si>
  <si>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</si>
  <si>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</si>
  <si>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</si>
  <si>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</si>
  <si>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</si>
  <si>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</si>
  <si>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</si>
  <si>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</si>
  <si>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</si>
  <si>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</si>
  <si>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</si>
  <si>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</si>
  <si>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</si>
  <si>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</si>
  <si>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</si>
  <si>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</si>
  <si>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</si>
  <si>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</si>
  <si>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</si>
  <si>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</si>
  <si>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</si>
  <si>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</si>
  <si>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</si>
  <si>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</si>
  <si>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</si>
  <si>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</si>
  <si>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</si>
  <si>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</si>
  <si>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</si>
  <si>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</si>
  <si>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</si>
  <si>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</si>
  <si>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</si>
  <si>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</si>
  <si>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</si>
  <si>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</si>
  <si>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</si>
  <si>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</si>
  <si>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</si>
  <si>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</si>
  <si>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</si>
  <si>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</si>
  <si>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</si>
  <si>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</si>
  <si>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</si>
  <si>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</si>
  <si>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</si>
  <si>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</si>
  <si>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</si>
  <si>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</si>
  <si>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</si>
  <si>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</si>
  <si>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</si>
  <si>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</si>
  <si>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</si>
  <si>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</si>
  <si>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</si>
  <si>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</si>
  <si>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</si>
  <si>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</si>
  <si>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</si>
  <si>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</si>
  <si>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</si>
  <si>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</si>
  <si>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</si>
  <si>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</si>
  <si>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</si>
  <si>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</si>
  <si>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</si>
  <si>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</si>
  <si>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</si>
  <si>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</si>
  <si>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</si>
  <si>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</si>
  <si>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</si>
  <si>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</si>
  <si>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</si>
  <si>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</si>
  <si>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</si>
  <si>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</si>
  <si>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</si>
  <si>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</si>
  <si>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</si>
  <si>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</si>
  <si>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</si>
  <si>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</si>
  <si>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</si>
  <si>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</si>
  <si>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</si>
  <si>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</si>
  <si>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</si>
  <si>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</si>
  <si>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</si>
  <si>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</si>
  <si>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</si>
  <si>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</si>
  <si>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</si>
  <si>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</si>
  <si>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</si>
  <si>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</si>
  <si>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</si>
  <si>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</si>
  <si>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</si>
  <si>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</si>
  <si>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</si>
  <si>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</si>
  <si>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</si>
  <si>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</si>
  <si>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</si>
  <si>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</si>
  <si>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</si>
  <si>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</si>
  <si>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</si>
  <si>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</si>
  <si>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</si>
  <si>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</si>
  <si>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</si>
  <si>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</si>
  <si>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</si>
  <si>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</si>
  <si>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</si>
  <si>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</si>
  <si>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</si>
  <si>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</si>
  <si>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</si>
  <si>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</si>
  <si>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</si>
  <si>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</si>
  <si>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</si>
  <si>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</si>
  <si>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</si>
  <si>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</si>
  <si>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</si>
  <si>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</si>
  <si>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</si>
  <si>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</si>
  <si>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</si>
  <si>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</si>
  <si>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</si>
  <si>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</si>
  <si>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</si>
  <si>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</si>
  <si>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</si>
  <si>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</si>
  <si>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</si>
  <si>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</si>
  <si>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</si>
  <si>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</si>
  <si>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</si>
  <si>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</si>
  <si>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</si>
  <si>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</si>
  <si>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</si>
  <si>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</si>
  <si>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</si>
  <si>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</si>
  <si>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</si>
  <si>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</si>
  <si>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</si>
  <si>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</si>
  <si>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</si>
  <si>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</si>
  <si>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</si>
  <si>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</si>
  <si>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</si>
  <si>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</si>
  <si>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</si>
  <si>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</si>
  <si>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</si>
  <si>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</si>
  <si>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</si>
  <si>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</si>
  <si>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</si>
  <si>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</si>
  <si>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</si>
  <si>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</si>
  <si>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</si>
  <si>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</si>
  <si>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</si>
  <si>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</si>
  <si>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</si>
  <si>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</si>
  <si>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</si>
  <si>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</si>
  <si>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</si>
  <si>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</si>
  <si>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</si>
  <si>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</si>
  <si>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</si>
  <si>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</si>
  <si>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</si>
  <si>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</si>
  <si>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</si>
  <si>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</si>
  <si>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</si>
  <si>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</si>
  <si>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</si>
  <si>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</si>
  <si>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</si>
  <si>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</si>
  <si>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</si>
  <si>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</si>
  <si>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</si>
  <si>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</si>
  <si>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</si>
  <si>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</si>
  <si>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</si>
  <si>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</si>
  <si>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</si>
  <si>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</si>
  <si>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</si>
  <si>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</si>
  <si>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</si>
  <si>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</si>
  <si>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</si>
  <si>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</si>
  <si>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</si>
  <si>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</si>
  <si>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</si>
  <si>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</si>
  <si>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</si>
  <si>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</si>
  <si>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</si>
  <si>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</si>
  <si>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</si>
  <si>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</si>
  <si>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</si>
  <si>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</si>
  <si>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</si>
  <si>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</si>
  <si>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</si>
  <si>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</si>
  <si>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</si>
  <si>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</si>
  <si>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</si>
  <si>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</si>
  <si>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</si>
  <si>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</si>
  <si>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</si>
  <si>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</si>
  <si>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</si>
  <si>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</si>
  <si>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</si>
  <si>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</si>
  <si>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</si>
  <si>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</si>
  <si>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</si>
  <si>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</si>
  <si>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</si>
  <si>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</si>
  <si>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</si>
  <si>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</si>
  <si>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</si>
  <si>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</si>
  <si>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</si>
  <si>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</si>
  <si>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</si>
  <si>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</si>
  <si>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</si>
  <si>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</si>
  <si>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</si>
  <si>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</si>
  <si>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</si>
  <si>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</si>
  <si>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</si>
  <si>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</si>
  <si>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</si>
  <si>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</si>
  <si>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</si>
  <si>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</si>
  <si>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</si>
  <si>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</si>
  <si>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</si>
  <si>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</si>
  <si>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</si>
  <si>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</si>
  <si>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</si>
  <si>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</si>
  <si>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</si>
  <si>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</si>
  <si>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</si>
  <si>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</si>
  <si>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</si>
  <si>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</si>
  <si>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</si>
  <si>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</si>
  <si>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</si>
  <si>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</si>
  <si>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</si>
  <si>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</si>
  <si>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</si>
  <si>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</si>
  <si>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</si>
  <si>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</si>
  <si>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</si>
  <si>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</si>
  <si>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</si>
  <si>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</si>
  <si>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</si>
  <si>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</si>
  <si>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</si>
  <si>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</si>
  <si>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</si>
  <si>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</si>
  <si>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</si>
  <si>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</si>
  <si>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</si>
  <si>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</si>
  <si>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</si>
  <si>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</si>
  <si>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</si>
  <si>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</si>
  <si>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</si>
  <si>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</si>
  <si>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</si>
  <si>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</si>
  <si>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</si>
  <si>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</si>
  <si>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</si>
  <si>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</si>
  <si>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</si>
  <si>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</si>
  <si>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</si>
  <si>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</si>
  <si>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</si>
  <si>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</si>
  <si>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</si>
  <si>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</si>
  <si>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</si>
  <si>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</si>
  <si>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</si>
  <si>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</si>
  <si>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</si>
  <si>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</si>
  <si>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</si>
  <si>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</si>
  <si>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</si>
  <si>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</si>
  <si>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</si>
  <si>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</si>
  <si>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</si>
  <si>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</si>
  <si>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</si>
  <si>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</si>
  <si>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</si>
  <si>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</si>
  <si>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</si>
  <si>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</si>
  <si>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</si>
  <si>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</si>
  <si>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</si>
  <si>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</si>
  <si>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</si>
  <si>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</si>
  <si>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</si>
  <si>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</si>
  <si>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</si>
  <si>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</si>
  <si>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</si>
  <si>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</si>
  <si>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</si>
  <si>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</si>
  <si>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</si>
  <si>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</si>
  <si>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</si>
  <si>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</si>
  <si>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</si>
  <si>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</si>
  <si>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</si>
  <si>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</si>
  <si>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</si>
  <si>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</si>
  <si>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</si>
  <si>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</si>
  <si>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</si>
  <si>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</si>
  <si>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</si>
  <si>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</si>
  <si>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</si>
  <si>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</si>
  <si>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</si>
  <si>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</si>
  <si>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</si>
  <si>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</si>
  <si>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</si>
  <si>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</si>
  <si>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</si>
  <si>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</si>
  <si>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</si>
  <si>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</si>
  <si>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</si>
  <si>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</si>
  <si>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</si>
  <si>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</si>
  <si>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</si>
  <si>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</si>
  <si>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</si>
  <si>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</si>
  <si>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</si>
  <si>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</si>
  <si>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</si>
  <si>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</si>
  <si>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</si>
  <si>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</si>
  <si>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</si>
  <si>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</si>
  <si>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</si>
  <si>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</si>
  <si>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</si>
  <si>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</si>
  <si>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</si>
  <si>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</si>
  <si>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</si>
  <si>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</si>
  <si>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</si>
  <si>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</si>
  <si>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</si>
  <si>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</si>
  <si>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</si>
  <si>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</si>
  <si>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</si>
  <si>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</si>
  <si>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</si>
  <si>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</si>
  <si>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</si>
  <si>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</si>
  <si>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</si>
  <si>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</si>
  <si>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</si>
  <si>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</si>
  <si>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</si>
  <si>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</si>
  <si>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</si>
  <si>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</si>
  <si>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</si>
  <si>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</si>
  <si>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</si>
  <si>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</si>
  <si>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</si>
  <si>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</si>
  <si>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</si>
  <si>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</si>
  <si>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</si>
  <si>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</si>
  <si>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</si>
  <si>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</si>
  <si>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</si>
  <si>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</si>
  <si>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</si>
  <si>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</si>
  <si>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</si>
  <si>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</si>
  <si>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</si>
  <si>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</si>
  <si>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</si>
  <si>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</si>
  <si>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</si>
  <si>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</si>
  <si>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</si>
  <si>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</si>
  <si>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</si>
  <si>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</si>
  <si>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</si>
  <si>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</si>
  <si>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</si>
  <si>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</si>
  <si>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</si>
  <si>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</si>
  <si>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</si>
  <si>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</si>
  <si>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</si>
  <si>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</si>
  <si>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</si>
  <si>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</si>
  <si>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</si>
  <si>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</si>
  <si>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</si>
  <si>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</si>
  <si>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</si>
  <si>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</si>
  <si>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</si>
  <si>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</si>
  <si>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</si>
  <si>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</si>
  <si>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</si>
  <si>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</si>
  <si>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</si>
  <si>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</si>
  <si>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</si>
  <si>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</si>
  <si>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</si>
  <si>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</si>
  <si>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</si>
  <si>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</si>
  <si>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</si>
  <si>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</si>
  <si>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</si>
  <si>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</si>
  <si>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</si>
  <si>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</si>
  <si>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</si>
  <si>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</si>
  <si>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</si>
  <si>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</si>
  <si>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</si>
  <si>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</si>
  <si>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</si>
  <si>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</si>
  <si>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</si>
  <si>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</si>
  <si>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</si>
  <si>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</si>
  <si>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</si>
  <si>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</si>
  <si>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</si>
  <si>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</si>
  <si>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</si>
  <si>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</si>
  <si>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</si>
  <si>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</si>
  <si>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</si>
  <si>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</si>
  <si>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</si>
  <si>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</si>
  <si>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</si>
  <si>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</si>
  <si>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</si>
  <si>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</si>
  <si>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</si>
  <si>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</si>
  <si>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</si>
  <si>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</si>
  <si>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</si>
  <si>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</si>
  <si>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</si>
  <si>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</si>
  <si>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</si>
  <si>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</si>
  <si>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</si>
  <si>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</si>
  <si>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</si>
  <si>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</si>
  <si>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</si>
  <si>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</si>
  <si>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</si>
  <si>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</si>
  <si>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</si>
  <si>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</si>
  <si>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</si>
  <si>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</si>
  <si>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</si>
  <si>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</si>
  <si>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</si>
  <si>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</si>
  <si>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</si>
  <si>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</si>
  <si>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</si>
  <si>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</si>
  <si>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</si>
  <si>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</si>
  <si>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</si>
  <si>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</si>
  <si>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</si>
  <si>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</si>
  <si>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</si>
  <si>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</si>
  <si>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</si>
  <si>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</si>
  <si>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</si>
  <si>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</si>
  <si>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</si>
  <si>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</si>
  <si>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</si>
  <si>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</si>
  <si>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</si>
  <si>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</si>
  <si>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</si>
  <si>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</si>
  <si>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</si>
  <si>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</si>
  <si>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</si>
  <si>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</si>
  <si>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</si>
  <si>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</si>
  <si>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</si>
  <si>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</si>
  <si>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</si>
  <si>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</si>
  <si>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</si>
  <si>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</si>
  <si>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</si>
  <si>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</si>
  <si>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</si>
  <si>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</si>
  <si>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</si>
  <si>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</si>
  <si>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</si>
  <si>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</si>
  <si>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</si>
  <si>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</si>
  <si>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</si>
  <si>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</si>
  <si>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</si>
  <si>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</si>
  <si>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</si>
  <si>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</si>
  <si>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</si>
  <si>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</si>
  <si>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</si>
  <si>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</si>
  <si>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</si>
  <si>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</si>
  <si>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</si>
  <si>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</si>
  <si>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</si>
  <si>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</si>
  <si>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</si>
  <si>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</si>
  <si>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</si>
  <si>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</si>
  <si>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</si>
  <si>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</si>
  <si>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</si>
  <si>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</si>
  <si>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</si>
  <si>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</si>
  <si>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</si>
  <si>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</si>
  <si>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</si>
  <si>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</si>
  <si>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</si>
  <si>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</si>
  <si>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</si>
  <si>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</si>
  <si>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</si>
  <si>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</si>
  <si>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</si>
  <si>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</si>
  <si>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</si>
  <si>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</si>
  <si>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</si>
  <si>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</si>
  <si>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</si>
  <si>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</si>
  <si>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</si>
  <si>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</si>
  <si>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</si>
  <si>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</si>
  <si>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</si>
  <si>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</si>
  <si>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</si>
  <si>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</si>
  <si>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</si>
  <si>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</si>
  <si>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</si>
  <si>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</si>
  <si>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</si>
  <si>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</si>
  <si>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</si>
  <si>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</si>
  <si>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</si>
  <si>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</si>
  <si>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</si>
  <si>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</si>
  <si>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</si>
  <si>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</si>
  <si>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</si>
  <si>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</si>
  <si>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</si>
  <si>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</si>
  <si>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</si>
  <si>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</si>
  <si>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</si>
  <si>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</si>
  <si>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</si>
  <si>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</si>
  <si>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</si>
  <si>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</si>
  <si>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</si>
  <si>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</si>
  <si>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</si>
  <si>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</si>
  <si>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</si>
  <si>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</si>
  <si>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</si>
  <si>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</si>
  <si>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</si>
  <si>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</si>
  <si>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</si>
  <si>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</si>
  <si>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</si>
  <si>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</si>
  <si>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</si>
  <si>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</si>
  <si>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</si>
  <si>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</si>
  <si>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</si>
  <si>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</si>
  <si>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</si>
  <si>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</si>
  <si>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</si>
  <si>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</si>
  <si>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</si>
  <si>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</si>
  <si>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</si>
  <si>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</si>
  <si>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</si>
  <si>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</si>
  <si>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</si>
  <si>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</si>
  <si>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</si>
  <si>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</si>
  <si>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</si>
  <si>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</si>
  <si>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</si>
  <si>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</si>
  <si>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</si>
  <si>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</si>
  <si>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</si>
  <si>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</si>
  <si>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</si>
  <si>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</si>
  <si>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</si>
  <si>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</si>
  <si>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</si>
  <si>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</si>
  <si>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</si>
  <si>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</si>
  <si>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</si>
  <si>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</si>
  <si>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</si>
  <si>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</si>
  <si>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</si>
  <si>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</si>
  <si>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</si>
  <si>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</si>
  <si>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</si>
  <si>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</si>
  <si>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</si>
  <si>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</si>
  <si>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</si>
  <si>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</si>
  <si>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</si>
  <si>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</si>
  <si>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</si>
  <si>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</si>
  <si>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</si>
  <si>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</si>
  <si>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</si>
  <si>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</si>
  <si>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</si>
  <si>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</si>
  <si>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</si>
  <si>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</si>
  <si>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</si>
  <si>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</si>
  <si>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</si>
  <si>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</si>
  <si>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</si>
  <si>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</si>
  <si>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</si>
  <si>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</si>
  <si>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</si>
  <si>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</si>
  <si>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</si>
  <si>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</si>
  <si>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</si>
  <si>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</si>
  <si>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</si>
  <si>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</si>
  <si>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</si>
  <si>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</si>
  <si>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</si>
  <si>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</si>
  <si>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</si>
  <si>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</si>
  <si>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</si>
  <si>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</si>
  <si>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</si>
  <si>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</si>
  <si>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</si>
  <si>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</si>
  <si>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</si>
  <si>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</si>
  <si>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</si>
  <si>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</si>
  <si>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</si>
  <si>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</si>
  <si>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</si>
  <si>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</si>
  <si>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</si>
  <si>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</si>
  <si>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</si>
  <si>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</si>
  <si>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</si>
  <si>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</si>
  <si>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</si>
  <si>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</si>
  <si>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</si>
  <si>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</si>
  <si>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</si>
  <si>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</si>
  <si>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</si>
  <si>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</si>
  <si>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</si>
  <si>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</si>
  <si>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</si>
  <si>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</si>
  <si>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</si>
  <si>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</si>
  <si>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</si>
  <si>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</si>
  <si>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</si>
  <si>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</si>
  <si>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</si>
  <si>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</si>
  <si>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</si>
  <si>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</si>
  <si>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</si>
  <si>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</si>
  <si>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</si>
  <si>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</si>
  <si>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</si>
  <si>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</si>
  <si>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</si>
  <si>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</si>
  <si>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</si>
  <si>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</si>
  <si>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</si>
  <si>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</si>
  <si>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</si>
  <si>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</si>
  <si>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</si>
  <si>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</si>
  <si>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</si>
  <si>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</si>
  <si>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</si>
  <si>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</si>
  <si>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</si>
  <si>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</si>
  <si>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</si>
  <si>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</si>
  <si>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</si>
  <si>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</si>
  <si>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</si>
  <si>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</si>
  <si>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</si>
  <si>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</si>
  <si>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</si>
  <si>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</si>
  <si>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</si>
  <si>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</si>
  <si>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</si>
  <si>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</si>
  <si>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</si>
  <si>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</si>
  <si>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</si>
  <si>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</si>
  <si>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</si>
  <si>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</si>
  <si>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</si>
  <si>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</si>
  <si>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</si>
  <si>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</si>
  <si>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</si>
  <si>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</si>
  <si>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</si>
  <si>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</si>
  <si>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</si>
  <si>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</si>
  <si>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</si>
  <si>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</si>
  <si>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</si>
  <si>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</si>
  <si>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</si>
  <si>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</si>
  <si>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</si>
  <si>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</si>
  <si>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</si>
  <si>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</si>
  <si>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</si>
  <si>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</si>
  <si>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</si>
  <si>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</si>
  <si>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</si>
  <si>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</si>
  <si>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</si>
  <si>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</si>
  <si>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</si>
  <si>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</si>
  <si>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</si>
  <si>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</si>
  <si>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</si>
  <si>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</si>
  <si>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</si>
  <si>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</si>
  <si>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</si>
  <si>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</si>
  <si>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</si>
  <si>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</si>
  <si>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</si>
  <si>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</si>
  <si>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</si>
  <si>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</si>
  <si>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</si>
  <si>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</si>
  <si>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</si>
  <si>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</si>
  <si>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</si>
  <si>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</si>
  <si>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</si>
  <si>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</si>
  <si>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</si>
  <si>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</si>
  <si>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</si>
  <si>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</si>
  <si>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</si>
  <si>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</si>
  <si>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</si>
  <si>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</si>
  <si>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</si>
  <si>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</si>
  <si>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</si>
  <si>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</si>
  <si>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</si>
  <si>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</si>
  <si>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</si>
  <si>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</si>
  <si>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</si>
  <si>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</si>
  <si>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</si>
  <si>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</si>
  <si>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</si>
  <si>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</si>
  <si>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</si>
  <si>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</si>
  <si>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</si>
  <si>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</si>
  <si>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</si>
  <si>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</si>
  <si>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</si>
  <si>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</si>
  <si>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</si>
  <si>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</si>
  <si>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</si>
  <si>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</si>
  <si>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</si>
  <si>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</si>
  <si>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</si>
  <si>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</si>
  <si>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</si>
  <si>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</si>
  <si>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</si>
  <si>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</si>
  <si>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</si>
  <si>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</si>
  <si>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</si>
  <si>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</si>
  <si>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</si>
  <si>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</si>
  <si>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</si>
  <si>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</si>
  <si>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</si>
  <si>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</si>
  <si>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</si>
  <si>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</si>
  <si>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</si>
  <si>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</si>
  <si>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</si>
  <si>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</si>
  <si>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</si>
  <si>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</si>
  <si>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</si>
  <si>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</si>
  <si>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</si>
  <si>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</si>
  <si>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</si>
  <si>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</si>
  <si>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</si>
  <si>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</si>
  <si>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</si>
  <si>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</si>
  <si>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</si>
  <si>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</si>
  <si>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</si>
  <si>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</si>
  <si>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</si>
  <si>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</si>
  <si>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</si>
  <si>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</si>
  <si>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</si>
  <si>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</si>
  <si>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</si>
  <si>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</si>
  <si>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</si>
  <si>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</si>
  <si>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</si>
  <si>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</si>
  <si>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</si>
  <si>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</si>
  <si>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</si>
  <si>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</si>
  <si>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</si>
  <si>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</si>
  <si>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</si>
  <si>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</si>
  <si>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</si>
  <si>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</si>
  <si>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</si>
  <si>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</si>
  <si>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</si>
  <si>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</si>
  <si>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</si>
  <si>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</si>
  <si>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</si>
  <si>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</si>
  <si>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</si>
  <si>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</si>
  <si>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</si>
  <si>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</si>
  <si>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</si>
  <si>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</si>
  <si>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</si>
  <si>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</si>
  <si>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</si>
  <si>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</si>
  <si>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</si>
  <si>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</si>
  <si>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</si>
  <si>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</si>
  <si>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</si>
  <si>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</si>
  <si>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</si>
  <si>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</si>
  <si>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</si>
  <si>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</si>
  <si>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</si>
  <si>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</si>
  <si>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</si>
  <si>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</si>
  <si>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</si>
  <si>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</si>
  <si>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</si>
  <si>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</si>
  <si>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</si>
  <si>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</si>
  <si>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</si>
  <si>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</si>
  <si>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</si>
  <si>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</si>
  <si>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</si>
  <si>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</si>
  <si>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</si>
  <si>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</si>
  <si>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</si>
  <si>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</si>
  <si>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</si>
  <si>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</si>
  <si>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</si>
  <si>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</si>
  <si>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</si>
  <si>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</si>
  <si>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</si>
  <si>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</si>
  <si>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</si>
  <si>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</si>
  <si>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</si>
  <si>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</si>
  <si>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</si>
  <si>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</si>
  <si>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</si>
  <si>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</si>
  <si>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</si>
  <si>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</si>
  <si>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</si>
  <si>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</si>
  <si>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</si>
  <si>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</si>
  <si>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</si>
  <si>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</si>
  <si>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</si>
  <si>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</si>
  <si>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</si>
  <si>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</si>
  <si>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</si>
  <si>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</si>
  <si>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</si>
  <si>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</si>
  <si>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</si>
  <si>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</si>
  <si>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</si>
  <si>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</si>
  <si>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</si>
  <si>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</si>
  <si>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</si>
  <si>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</si>
  <si>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</si>
  <si>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</si>
  <si>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</si>
  <si>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</si>
  <si>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</si>
  <si>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</si>
  <si>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</si>
  <si>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</si>
  <si>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</si>
  <si>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</si>
  <si>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</si>
  <si>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</si>
  <si>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</si>
  <si>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</si>
  <si>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</si>
  <si>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</si>
  <si>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</si>
  <si>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</si>
  <si>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</si>
  <si>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</si>
  <si>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</si>
  <si>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</si>
  <si>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</si>
  <si>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</si>
  <si>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</si>
  <si>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</si>
  <si>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</si>
  <si>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</si>
  <si>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</si>
  <si>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</si>
  <si>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</si>
  <si>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</si>
  <si>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</si>
  <si>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</si>
  <si>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</si>
  <si>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</si>
  <si>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</si>
  <si>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</si>
  <si>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</si>
  <si>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</si>
  <si>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</si>
  <si>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</si>
  <si>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</si>
  <si>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</si>
  <si>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</si>
  <si>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</si>
  <si>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</si>
  <si>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</si>
  <si>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</si>
  <si>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</si>
  <si>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</si>
  <si>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</si>
  <si>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</si>
  <si>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</si>
  <si>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</si>
  <si>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</si>
  <si>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</si>
  <si>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</si>
  <si>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</si>
  <si>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</si>
  <si>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</si>
  <si>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</si>
  <si>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</si>
  <si>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</si>
  <si>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</si>
  <si>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</si>
  <si>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</si>
  <si>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</si>
  <si>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</si>
  <si>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</si>
  <si>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</si>
  <si>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</si>
  <si>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</si>
  <si>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</si>
  <si>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</si>
  <si>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</si>
  <si>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</si>
  <si>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</si>
  <si>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</si>
  <si>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</si>
  <si>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</si>
  <si>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</si>
  <si>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</si>
  <si>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</si>
  <si>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</si>
  <si>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</si>
  <si>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</si>
  <si>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</si>
  <si>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</si>
  <si>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</si>
  <si>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</si>
  <si>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</si>
  <si>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</si>
  <si>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</si>
  <si>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</si>
  <si>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</si>
  <si>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</si>
  <si>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</si>
  <si>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</si>
  <si>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</si>
  <si>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</si>
  <si>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</si>
  <si>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</si>
  <si>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</si>
  <si>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</si>
  <si>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</si>
  <si>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</si>
  <si>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</si>
  <si>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</si>
  <si>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</si>
  <si>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</si>
  <si>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</si>
  <si>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</si>
  <si>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</si>
  <si>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</si>
  <si>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</si>
  <si>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</si>
  <si>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</si>
  <si>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</si>
  <si>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</si>
  <si>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</si>
  <si>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</si>
  <si>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</si>
  <si>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</si>
  <si>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</si>
  <si>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</si>
  <si>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</si>
  <si>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</si>
  <si>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</si>
  <si>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</si>
  <si>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</si>
  <si>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</si>
  <si>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</si>
  <si>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</si>
  <si>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</si>
  <si>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</si>
  <si>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</si>
  <si>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</si>
  <si>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</si>
  <si>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</si>
  <si>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</si>
  <si>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</si>
  <si>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</si>
  <si>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</si>
  <si>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</si>
  <si>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</si>
  <si>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</si>
  <si>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</si>
  <si>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</si>
  <si>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</si>
  <si>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</si>
  <si>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</si>
  <si>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</si>
  <si>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</si>
  <si>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</si>
  <si>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</si>
  <si>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</si>
  <si>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</si>
  <si>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</si>
  <si>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</si>
  <si>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</si>
  <si>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</si>
  <si>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</si>
  <si>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</si>
  <si>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</si>
  <si>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</si>
  <si>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</si>
  <si>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</si>
  <si>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</si>
  <si>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</si>
  <si>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</si>
  <si>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</si>
  <si>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</si>
  <si>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</si>
  <si>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</si>
  <si>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</si>
  <si>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</si>
  <si>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</si>
  <si>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</si>
  <si>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</si>
  <si>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</si>
  <si>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</si>
  <si>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</si>
  <si>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</si>
  <si>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</si>
  <si>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</si>
  <si>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</si>
  <si>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</si>
  <si>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</si>
  <si>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</si>
  <si>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</si>
  <si>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</si>
  <si>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</si>
  <si>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</si>
  <si>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</si>
  <si>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</si>
  <si>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</si>
  <si>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</si>
  <si>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</si>
  <si>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</si>
  <si>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</si>
  <si>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</si>
  <si>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</si>
  <si>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</si>
  <si>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</si>
  <si>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</si>
  <si>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</si>
  <si>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</si>
  <si>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</si>
  <si>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</si>
  <si>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</si>
  <si>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</si>
  <si>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</si>
  <si>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</si>
  <si>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</si>
  <si>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</si>
  <si>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</si>
  <si>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</si>
  <si>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</si>
  <si>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</si>
  <si>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</si>
  <si>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</si>
  <si>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</si>
  <si>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</si>
  <si>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</si>
  <si>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</si>
  <si>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</si>
  <si>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</si>
  <si>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</si>
  <si>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</si>
  <si>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</si>
  <si>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</si>
  <si>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</si>
  <si>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</si>
  <si>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</si>
  <si>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</si>
  <si>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</si>
  <si>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</si>
  <si>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</si>
  <si>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</si>
  <si>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</si>
  <si>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</si>
  <si>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</si>
  <si>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</si>
  <si>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</si>
  <si>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</si>
  <si>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</si>
  <si>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</si>
  <si>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</si>
  <si>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</si>
  <si>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</si>
  <si>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</si>
  <si>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</si>
  <si>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</si>
  <si>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</si>
  <si>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</si>
  <si>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</si>
  <si>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</si>
  <si>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</si>
  <si>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</si>
  <si>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</si>
  <si>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</si>
  <si>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</si>
  <si>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</si>
  <si>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</si>
  <si>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</si>
  <si>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</si>
  <si>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</si>
  <si>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</si>
  <si>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</si>
  <si>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</si>
  <si>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</si>
  <si>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</si>
  <si>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</si>
  <si>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</si>
  <si>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</si>
  <si>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</si>
  <si>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</si>
  <si>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</si>
  <si>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</si>
  <si>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</si>
  <si>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</si>
  <si>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</si>
  <si>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</si>
  <si>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</si>
  <si>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</si>
  <si>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</si>
  <si>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</si>
  <si>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</si>
  <si>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</si>
  <si>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</si>
  <si>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</si>
  <si>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</si>
  <si>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</si>
  <si>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</si>
  <si>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</si>
  <si>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</si>
  <si>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</si>
  <si>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</si>
  <si>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</si>
  <si>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</si>
  <si>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</si>
  <si>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</si>
  <si>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</si>
  <si>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</si>
  <si>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</si>
  <si>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</si>
  <si>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</si>
  <si>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</si>
  <si>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</si>
  <si>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</si>
  <si>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</si>
  <si>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</si>
  <si>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</si>
  <si>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</si>
  <si>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</si>
  <si>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</si>
  <si>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</si>
  <si>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</si>
  <si>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</si>
  <si>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</si>
  <si>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</si>
  <si>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</si>
  <si>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</si>
  <si>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</si>
  <si>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</si>
  <si>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</si>
  <si>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</si>
  <si>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</si>
  <si>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</si>
  <si>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</si>
  <si>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</si>
  <si>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</si>
  <si>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</si>
  <si>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</si>
  <si>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</si>
  <si>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</si>
  <si>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</si>
  <si>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</si>
  <si>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</si>
  <si>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</si>
  <si>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</si>
  <si>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</si>
  <si>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</si>
  <si>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</si>
  <si>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</si>
  <si>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</si>
  <si>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</si>
  <si>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</si>
  <si>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</si>
  <si>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</si>
  <si>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</si>
  <si>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</si>
  <si>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</si>
  <si>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</si>
  <si>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</si>
  <si>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</si>
  <si>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</si>
  <si>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</si>
  <si>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</si>
  <si>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</si>
  <si>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</si>
  <si>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</si>
  <si>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</si>
  <si>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</si>
  <si>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</si>
  <si>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</si>
  <si>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</si>
  <si>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</si>
  <si>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</si>
  <si>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</si>
  <si>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</si>
  <si>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</si>
  <si>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</si>
  <si>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</si>
  <si>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</si>
  <si>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</si>
  <si>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</si>
  <si>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</si>
  <si>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</si>
  <si>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</si>
  <si>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</si>
  <si>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</si>
  <si>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</si>
  <si>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</si>
  <si>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</si>
  <si>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</si>
  <si>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</si>
  <si>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</si>
  <si>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</si>
  <si>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</si>
  <si>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</si>
  <si>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</si>
  <si>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</si>
  <si>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</si>
  <si>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</si>
  <si>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</si>
  <si>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</si>
  <si>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</si>
  <si>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</si>
  <si>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</si>
  <si>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</si>
  <si>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</si>
  <si>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</si>
  <si>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</si>
  <si>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</si>
  <si>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</si>
  <si>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</si>
  <si>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</si>
  <si>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</si>
  <si>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</si>
  <si>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</si>
  <si>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</si>
  <si>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</si>
  <si>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</si>
  <si>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</si>
  <si>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</si>
  <si>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</si>
  <si>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</si>
  <si>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</si>
  <si>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</si>
  <si>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</si>
  <si>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</si>
  <si>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</si>
  <si>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</si>
  <si>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</si>
  <si>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</si>
  <si>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</si>
  <si>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</si>
  <si>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</si>
  <si>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</si>
  <si>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</si>
  <si>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</si>
  <si>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</si>
  <si>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</si>
  <si>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</si>
  <si>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</si>
  <si>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</si>
  <si>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</si>
  <si>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</si>
  <si>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</si>
  <si>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</si>
  <si>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</si>
  <si>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</si>
  <si>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</si>
  <si>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</si>
  <si>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</si>
  <si>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</si>
  <si>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</si>
  <si>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</si>
  <si>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</si>
  <si>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</si>
  <si>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</si>
  <si>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</si>
  <si>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</si>
  <si>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</si>
  <si>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</si>
  <si>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</si>
  <si>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</si>
  <si>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</si>
  <si>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</si>
  <si>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</si>
  <si>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</si>
  <si>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</si>
  <si>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</si>
  <si>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</si>
  <si>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</si>
  <si>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</si>
  <si>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</si>
  <si>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</si>
  <si>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</si>
  <si>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</si>
  <si>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</si>
  <si>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</si>
  <si>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</si>
  <si>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</si>
  <si>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</si>
  <si>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</si>
  <si>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</si>
  <si>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</si>
  <si>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</si>
  <si>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</si>
  <si>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</si>
  <si>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</si>
  <si>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</si>
  <si>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</si>
  <si>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</si>
  <si>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</si>
  <si>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</si>
  <si>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</si>
  <si>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</si>
  <si>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</si>
  <si>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</si>
  <si>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</si>
  <si>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</si>
  <si>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</si>
  <si>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</si>
  <si>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</si>
  <si>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</si>
  <si>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</si>
  <si>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</si>
  <si>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</si>
  <si>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</si>
  <si>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</si>
  <si>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</si>
  <si>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</si>
  <si>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</si>
  <si>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</si>
  <si>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</si>
  <si>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</si>
  <si>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</si>
  <si>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</si>
  <si>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</si>
  <si>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</si>
  <si>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</si>
  <si>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</si>
  <si>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</si>
  <si>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</si>
  <si>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</si>
  <si>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</si>
  <si>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</si>
  <si>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</si>
  <si>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</si>
  <si>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</si>
  <si>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</si>
  <si>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</si>
  <si>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</si>
  <si>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</si>
  <si>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</si>
  <si>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</si>
  <si>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</si>
  <si>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</si>
  <si>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</si>
  <si>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</si>
  <si>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</si>
  <si>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</si>
  <si>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</si>
  <si>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</si>
  <si>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</si>
  <si>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</si>
  <si>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</si>
  <si>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</si>
  <si>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</si>
  <si>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</si>
  <si>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</si>
  <si>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</si>
  <si>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</si>
  <si>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</si>
  <si>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</si>
  <si>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</si>
  <si>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</si>
  <si>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</si>
  <si>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</si>
  <si>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</si>
  <si>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</si>
  <si>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</si>
  <si>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</si>
  <si>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</si>
  <si>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</si>
  <si>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</si>
  <si>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</si>
  <si>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</si>
  <si>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</si>
  <si>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</si>
  <si>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</si>
  <si>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</si>
  <si>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</si>
  <si>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</si>
  <si>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</si>
  <si>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</si>
  <si>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</si>
  <si>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</si>
  <si>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</si>
  <si>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</si>
  <si>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</si>
  <si>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</si>
  <si>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</si>
  <si>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</si>
  <si>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</si>
  <si>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</si>
  <si>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</si>
  <si>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</si>
  <si>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</si>
  <si>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</si>
  <si>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</si>
  <si>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</si>
  <si>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</si>
  <si>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</si>
  <si>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</si>
  <si>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</si>
  <si>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</si>
  <si>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</si>
  <si>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</si>
  <si>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</si>
  <si>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</si>
  <si>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</si>
  <si>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</si>
  <si>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</si>
  <si>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</si>
  <si>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</si>
  <si>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</si>
  <si>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</si>
  <si>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</si>
  <si>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</si>
  <si>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</si>
  <si>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</si>
  <si>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</si>
  <si>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</si>
  <si>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</si>
  <si>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</si>
  <si>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</si>
  <si>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</si>
  <si>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</si>
  <si>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</si>
  <si>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</si>
  <si>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</si>
  <si>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</si>
  <si>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</si>
  <si>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</si>
  <si>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</si>
  <si>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</si>
  <si>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</si>
  <si>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</si>
  <si>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</si>
  <si>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</si>
  <si>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</si>
  <si>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</si>
  <si>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</si>
  <si>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</si>
  <si>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</si>
  <si>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</si>
  <si>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</si>
  <si>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</si>
  <si>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</si>
  <si>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</si>
  <si>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</si>
  <si>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</si>
  <si>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</si>
  <si>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</si>
  <si>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</si>
  <si>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</si>
  <si>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</si>
  <si>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</si>
  <si>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</si>
  <si>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</si>
  <si>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</si>
  <si>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</si>
  <si>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</si>
  <si>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</si>
  <si>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</si>
  <si>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</si>
  <si>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</si>
  <si>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</si>
  <si>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</si>
  <si>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</si>
  <si>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</si>
  <si>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</si>
  <si>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</si>
  <si>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</si>
  <si>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</si>
  <si>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</si>
  <si>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</si>
  <si>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</si>
  <si>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</si>
  <si>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</si>
  <si>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</si>
  <si>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</si>
  <si>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</si>
  <si>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</si>
  <si>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</si>
  <si>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</si>
  <si>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</si>
  <si>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</si>
  <si>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</si>
  <si>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</si>
  <si>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</si>
  <si>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</si>
  <si>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</si>
  <si>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</si>
  <si>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</si>
  <si>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</si>
  <si>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</si>
  <si>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</si>
  <si>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</si>
  <si>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</si>
  <si>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</si>
  <si>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</si>
  <si>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</si>
  <si>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</si>
  <si>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</si>
  <si>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</si>
  <si>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</si>
  <si>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</si>
  <si>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</si>
  <si>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</si>
  <si>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</si>
  <si>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</si>
  <si>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</si>
  <si>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</si>
  <si>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</si>
  <si>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</si>
  <si>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</si>
  <si>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</si>
  <si>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</si>
  <si>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</si>
  <si>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</si>
  <si>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</si>
  <si>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</si>
  <si>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</si>
  <si>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</si>
  <si>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</si>
  <si>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</si>
  <si>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</si>
  <si>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</si>
  <si>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</si>
  <si>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</si>
  <si>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</si>
  <si>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</si>
  <si>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</si>
  <si>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</si>
  <si>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</si>
  <si>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</si>
  <si>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</si>
  <si>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</si>
  <si>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</si>
  <si>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</si>
  <si>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</si>
  <si>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</si>
  <si>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</si>
  <si>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</si>
  <si>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</si>
  <si>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</si>
  <si>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</si>
  <si>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</si>
  <si>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</si>
  <si>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</si>
  <si>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</si>
  <si>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</si>
  <si>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</si>
  <si>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</si>
  <si>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</si>
  <si>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</si>
  <si>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</si>
  <si>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</si>
  <si>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</si>
  <si>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</si>
  <si>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</si>
  <si>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</si>
  <si>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</si>
  <si>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</si>
  <si>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</si>
  <si>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</si>
  <si>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</si>
  <si>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</si>
  <si>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</si>
  <si>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</si>
  <si>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</si>
  <si>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</si>
  <si>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</si>
  <si>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</si>
  <si>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</si>
  <si>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</si>
  <si>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</si>
  <si>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</si>
  <si>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</si>
  <si>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</si>
  <si>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</si>
  <si>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</si>
  <si>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</si>
  <si>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</si>
  <si>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</si>
  <si>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</si>
  <si>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</si>
  <si>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</si>
  <si>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</si>
  <si>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</si>
  <si>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</si>
  <si>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</si>
  <si>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</si>
  <si>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</si>
  <si>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</si>
  <si>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</si>
  <si>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</si>
  <si>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</si>
  <si>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</si>
  <si>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</si>
  <si>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</si>
  <si>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</si>
  <si>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</si>
  <si>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</si>
  <si>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</si>
  <si>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</si>
  <si>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</si>
  <si>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</si>
  <si>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</si>
  <si>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</si>
  <si>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</si>
  <si>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</si>
  <si>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</si>
  <si>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</si>
  <si>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</si>
  <si>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</si>
  <si>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</si>
  <si>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</si>
  <si>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</si>
  <si>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</si>
  <si>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</si>
  <si>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</si>
  <si>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</si>
  <si>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</si>
  <si>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</si>
  <si>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</si>
  <si>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</si>
  <si>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</si>
  <si>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</si>
  <si>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</si>
  <si>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</si>
  <si>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</si>
  <si>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</si>
  <si>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</si>
  <si>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</si>
  <si>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</si>
  <si>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</si>
  <si>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</si>
  <si>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</si>
  <si>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</si>
  <si>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</si>
  <si>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</si>
  <si>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</si>
  <si>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</si>
  <si>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</si>
  <si>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</si>
  <si>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</si>
  <si>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</si>
  <si>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</si>
  <si>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</si>
  <si>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</si>
  <si>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</si>
  <si>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</si>
  <si>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</si>
  <si>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</si>
  <si>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</si>
  <si>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</si>
  <si>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</si>
  <si>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</si>
  <si>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</si>
  <si>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</si>
  <si>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</si>
  <si>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</si>
  <si>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</si>
  <si>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</si>
  <si>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</si>
  <si>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</si>
  <si>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</si>
  <si>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</si>
  <si>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</si>
  <si>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</si>
  <si>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</si>
  <si>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</si>
  <si>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</si>
  <si>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</si>
  <si>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</si>
  <si>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</si>
  <si>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</si>
  <si>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</si>
  <si>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</si>
  <si>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</si>
  <si>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</si>
  <si>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</si>
  <si>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</si>
  <si>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</si>
  <si>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</si>
  <si>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</si>
  <si>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</si>
  <si>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</si>
  <si>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</si>
  <si>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</si>
  <si>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</si>
  <si>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</si>
  <si>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</si>
  <si>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</si>
  <si>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</si>
  <si>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</si>
  <si>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</si>
  <si>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</si>
  <si>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</si>
  <si>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</si>
  <si>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</si>
  <si>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</si>
  <si>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</si>
  <si>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</si>
  <si>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</si>
  <si>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</si>
  <si>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</si>
  <si>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</si>
  <si>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</si>
  <si>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</si>
  <si>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</si>
  <si>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</si>
  <si>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</si>
  <si>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</si>
  <si>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</si>
  <si>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</si>
  <si>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</si>
  <si>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</si>
  <si>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</si>
  <si>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</si>
  <si>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</si>
  <si>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</si>
  <si>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</si>
  <si>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</si>
  <si>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</si>
  <si>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</si>
  <si>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</si>
  <si>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</si>
  <si>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</si>
  <si>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</si>
  <si>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</si>
  <si>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</si>
  <si>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</si>
  <si>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</si>
  <si>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</si>
  <si>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</si>
  <si>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</si>
  <si>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</si>
  <si>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</si>
  <si>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</si>
  <si>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</si>
  <si>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</si>
  <si>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</si>
  <si>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</si>
  <si>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</si>
  <si>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</si>
  <si>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</si>
  <si>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</si>
  <si>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</si>
  <si>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</si>
  <si>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</si>
  <si>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</si>
  <si>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</si>
  <si>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</si>
  <si>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</si>
  <si>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</si>
  <si>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</si>
  <si>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</si>
  <si>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</si>
  <si>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</si>
  <si>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</si>
  <si>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</si>
  <si>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</si>
  <si>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</si>
  <si>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</si>
  <si>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</si>
  <si>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</si>
  <si>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</si>
  <si>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</si>
  <si>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</si>
  <si>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</si>
  <si>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</si>
  <si>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</si>
  <si>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</si>
  <si>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</si>
  <si>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</si>
  <si>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</si>
  <si>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</si>
  <si>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</si>
  <si>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</si>
  <si>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</si>
  <si>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</si>
  <si>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</si>
  <si>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</si>
  <si>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</si>
  <si>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</si>
  <si>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</si>
  <si>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</si>
  <si>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</si>
  <si>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</si>
  <si>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</si>
  <si>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</si>
  <si>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</si>
  <si>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</si>
  <si>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</si>
  <si>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</si>
  <si>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</si>
  <si>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</si>
  <si>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</si>
  <si>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</si>
  <si>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</si>
  <si>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</si>
  <si>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</si>
  <si>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</si>
  <si>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</si>
  <si>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</si>
  <si>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</si>
  <si>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</si>
  <si>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</si>
  <si>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</si>
  <si>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</si>
  <si>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</si>
  <si>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</si>
  <si>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</si>
  <si>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</si>
  <si>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</si>
  <si>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</si>
  <si>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</si>
  <si>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</si>
  <si>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</si>
  <si>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</si>
  <si>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</si>
  <si>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</si>
  <si>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</si>
  <si>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</si>
  <si>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</si>
  <si>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</si>
  <si>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</si>
  <si>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</si>
  <si>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</si>
  <si>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</si>
  <si>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</si>
  <si>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</si>
  <si>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</si>
  <si>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</si>
  <si>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</si>
  <si>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</si>
  <si>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</si>
  <si>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</si>
  <si>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</si>
  <si>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</si>
  <si>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</si>
  <si>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</si>
  <si>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</si>
  <si>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</si>
  <si>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</si>
  <si>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</si>
  <si>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</si>
  <si>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</si>
  <si>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</si>
  <si>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</si>
  <si>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</si>
  <si>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</si>
  <si>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</si>
  <si>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</si>
  <si>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</si>
  <si>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</si>
  <si>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</si>
  <si>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</si>
  <si>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</si>
  <si>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</si>
  <si>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</si>
  <si>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</si>
  <si>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</si>
  <si>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</si>
  <si>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</si>
  <si>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</si>
  <si>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</si>
  <si>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</si>
  <si>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</si>
  <si>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</si>
  <si>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</si>
  <si>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</si>
  <si>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</si>
  <si>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</si>
  <si>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</si>
  <si>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</si>
  <si>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</si>
  <si>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</si>
  <si>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</si>
  <si>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</si>
  <si>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</si>
  <si>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</si>
  <si>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</si>
  <si>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</si>
  <si>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</si>
  <si>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</si>
  <si>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</si>
  <si>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</si>
  <si>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</si>
  <si>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</si>
  <si>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</si>
  <si>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</si>
  <si>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</si>
  <si>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</si>
  <si>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</si>
  <si>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</si>
  <si>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</si>
  <si>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</si>
  <si>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</si>
  <si>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</si>
  <si>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</si>
  <si>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</si>
  <si>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</si>
  <si>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</si>
  <si>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</si>
  <si>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</si>
  <si>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</si>
  <si>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</si>
  <si>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</si>
  <si>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</si>
  <si>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</si>
  <si>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</si>
  <si>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</si>
  <si>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</si>
  <si>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</si>
  <si>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</si>
  <si>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</si>
  <si>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</si>
  <si>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</si>
  <si>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</si>
  <si>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</si>
  <si>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</si>
  <si>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</si>
  <si>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</si>
  <si>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</si>
  <si>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</si>
  <si>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</si>
  <si>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</si>
  <si>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</si>
  <si>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</si>
  <si>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</si>
  <si>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</si>
  <si>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</si>
  <si>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</si>
  <si>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</si>
  <si>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</si>
  <si>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</si>
  <si>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</si>
  <si>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</si>
  <si>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</si>
  <si>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</si>
  <si>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</si>
  <si>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</si>
  <si>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</si>
  <si>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</si>
  <si>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</si>
  <si>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</si>
  <si>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</si>
  <si>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</si>
  <si>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</si>
  <si>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</si>
  <si>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</si>
  <si>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</si>
  <si>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</si>
  <si>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</si>
  <si>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</si>
  <si>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</si>
  <si>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</si>
  <si>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</si>
  <si>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</si>
  <si>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</si>
  <si>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</si>
  <si>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</si>
  <si>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</si>
  <si>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</si>
  <si>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</si>
  <si>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</si>
  <si>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</si>
  <si>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</si>
  <si>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</si>
  <si>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</si>
  <si>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</si>
  <si>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</si>
  <si>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</si>
  <si>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</si>
  <si>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</si>
  <si>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</si>
  <si>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</si>
  <si>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</si>
  <si>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</si>
  <si>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</si>
  <si>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</si>
  <si>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</si>
  <si>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</si>
  <si>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</si>
  <si>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</si>
  <si>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</si>
  <si>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</si>
  <si>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</si>
  <si>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</si>
  <si>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</si>
  <si>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</si>
  <si>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</si>
  <si>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</si>
  <si>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</si>
  <si>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</si>
  <si>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</si>
  <si>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</si>
  <si>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</si>
  <si>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</si>
  <si>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</si>
  <si>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</si>
  <si>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</si>
  <si>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</si>
  <si>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</si>
  <si>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</si>
  <si>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</si>
  <si>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</si>
  <si>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</si>
  <si>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</si>
  <si>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</si>
  <si>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</si>
  <si>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</si>
  <si>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</si>
  <si>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</si>
  <si>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</si>
  <si>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</si>
  <si>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</si>
  <si>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</si>
  <si>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</si>
  <si>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</si>
  <si>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</si>
  <si>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</si>
  <si>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</si>
  <si>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</si>
  <si>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</si>
  <si>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</si>
  <si>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</si>
  <si>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</si>
  <si>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</si>
  <si>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</si>
  <si>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</si>
  <si>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</si>
  <si>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</si>
  <si>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</si>
  <si>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</si>
  <si>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</si>
  <si>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</si>
  <si>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</si>
  <si>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</si>
  <si>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</si>
  <si>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</si>
  <si>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</si>
  <si>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</si>
  <si>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</si>
  <si>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</si>
  <si>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</si>
  <si>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</si>
  <si>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</si>
  <si>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</si>
  <si>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</si>
  <si>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</si>
  <si>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</si>
  <si>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</si>
  <si>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</si>
  <si>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</si>
  <si>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</si>
  <si>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</si>
  <si>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</si>
  <si>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</si>
  <si>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</si>
  <si>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</si>
  <si>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</si>
  <si>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</si>
  <si>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</si>
  <si>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</si>
  <si>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</si>
  <si>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</si>
  <si>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</si>
  <si>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</si>
  <si>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</si>
  <si>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</si>
  <si>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</si>
  <si>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</si>
  <si>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</si>
  <si>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</si>
  <si>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</si>
  <si>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</si>
  <si>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</si>
  <si>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</si>
  <si>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</si>
  <si>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</si>
  <si>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</si>
  <si>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</si>
  <si>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</si>
  <si>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</si>
  <si>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</si>
  <si>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</si>
  <si>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</si>
  <si>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</si>
  <si>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</si>
  <si>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</si>
  <si>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</si>
  <si>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</si>
  <si>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</si>
  <si>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</si>
  <si>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</si>
  <si>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</si>
  <si>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</si>
  <si>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</si>
  <si>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</si>
  <si>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</si>
  <si>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</si>
  <si>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</si>
  <si>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</si>
  <si>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</si>
  <si>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</si>
  <si>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</si>
  <si>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</si>
  <si>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</si>
  <si>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</si>
  <si>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</si>
  <si>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</si>
  <si>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</si>
  <si>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</si>
  <si>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</si>
  <si>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</si>
  <si>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</si>
  <si>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</si>
  <si>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</si>
  <si>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</si>
  <si>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</si>
  <si>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</si>
  <si>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</si>
  <si>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</si>
  <si>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</si>
  <si>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</si>
  <si>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</si>
  <si>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</si>
  <si>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</si>
  <si>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</si>
  <si>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</si>
  <si>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</si>
  <si>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</si>
  <si>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</si>
  <si>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</si>
  <si>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</si>
  <si>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</si>
  <si>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</si>
  <si>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</si>
  <si>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</si>
  <si>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</si>
  <si>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</si>
  <si>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</si>
  <si>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</si>
  <si>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</si>
  <si>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</si>
  <si>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</si>
  <si>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</si>
  <si>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</si>
  <si>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</si>
  <si>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</si>
  <si>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</si>
  <si>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</si>
  <si>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</si>
  <si>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</si>
  <si>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</si>
  <si>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</si>
  <si>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</si>
  <si>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</si>
  <si>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</si>
  <si>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</si>
  <si>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</si>
  <si>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</si>
  <si>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</si>
  <si>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</si>
  <si>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</si>
  <si>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</si>
  <si>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</si>
  <si>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</si>
  <si>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</si>
  <si>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</si>
  <si>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</si>
  <si>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</si>
  <si>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</si>
  <si>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</si>
  <si>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</si>
  <si>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</si>
  <si>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</si>
  <si>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</si>
  <si>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</si>
  <si>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</si>
  <si>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</si>
  <si>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</si>
  <si>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</si>
  <si>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</si>
  <si>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</si>
  <si>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</si>
  <si>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</si>
  <si>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</si>
  <si>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</si>
  <si>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</si>
  <si>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</si>
  <si>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</si>
  <si>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</si>
  <si>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</si>
  <si>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</si>
  <si>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</si>
  <si>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</si>
  <si>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</si>
  <si>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</si>
  <si>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</si>
  <si>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</si>
  <si>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</si>
  <si>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</si>
  <si>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</si>
  <si>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</si>
  <si>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</si>
  <si>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</si>
  <si>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</si>
  <si>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</si>
  <si>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</si>
  <si>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</si>
  <si>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</si>
  <si>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</si>
  <si>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</si>
  <si>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</si>
  <si>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</si>
  <si>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</si>
  <si>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</si>
  <si>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</si>
  <si>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</si>
  <si>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</si>
  <si>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</si>
  <si>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</si>
  <si>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</si>
  <si>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</si>
  <si>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</si>
  <si>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</si>
  <si>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</si>
  <si>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</si>
  <si>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</si>
  <si>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</si>
  <si>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</si>
  <si>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</si>
  <si>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</si>
  <si>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</si>
  <si>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</si>
  <si>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</si>
  <si>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</si>
  <si>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</si>
  <si>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</si>
  <si>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</si>
  <si>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</si>
  <si>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</si>
  <si>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</si>
  <si>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</si>
  <si>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</si>
  <si>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</si>
  <si>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</si>
  <si>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</si>
  <si>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</si>
  <si>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</si>
  <si>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</si>
  <si>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</si>
  <si>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</si>
  <si>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</si>
  <si>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</si>
  <si>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</si>
  <si>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</si>
  <si>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</si>
  <si>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</si>
  <si>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</si>
  <si>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</si>
  <si>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</si>
  <si>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</si>
  <si>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</si>
  <si>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</si>
  <si>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</si>
  <si>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</si>
  <si>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</si>
  <si>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</si>
  <si>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</si>
  <si>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</si>
  <si>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</si>
  <si>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</si>
  <si>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</si>
  <si>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</si>
  <si>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</si>
  <si>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</si>
  <si>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</si>
  <si>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</si>
  <si>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</si>
  <si>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</si>
  <si>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</si>
  <si>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</si>
  <si>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</si>
  <si>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</si>
  <si>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</si>
  <si>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</si>
  <si>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</si>
  <si>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</si>
  <si>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</si>
  <si>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</si>
  <si>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</si>
  <si>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</si>
  <si>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</si>
  <si>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</si>
  <si>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</si>
  <si>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</si>
  <si>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</si>
  <si>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</si>
  <si>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</si>
  <si>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</si>
  <si>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</si>
  <si>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</si>
  <si>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</si>
  <si>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</si>
  <si>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</si>
  <si>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</si>
  <si>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</si>
  <si>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</si>
  <si>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</si>
  <si>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</si>
  <si>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</si>
  <si>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</si>
  <si>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</si>
  <si>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</si>
  <si>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</si>
  <si>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</si>
  <si>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</si>
  <si>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</si>
  <si>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</si>
  <si>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</si>
  <si>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</si>
  <si>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</si>
  <si>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</si>
  <si>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</si>
  <si>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</si>
  <si>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</si>
  <si>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</si>
  <si>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</si>
  <si>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</si>
  <si>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</si>
  <si>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</si>
  <si>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</si>
  <si>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</si>
  <si>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</si>
  <si>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</si>
  <si>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</si>
  <si>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</si>
  <si>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</si>
  <si>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</si>
  <si>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</si>
  <si>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</si>
  <si>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</si>
  <si>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</si>
  <si>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</si>
  <si>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</si>
  <si>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</si>
  <si>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</si>
  <si>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</si>
  <si>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</si>
  <si>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</si>
  <si>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</si>
  <si>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</si>
  <si>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</si>
  <si>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</si>
  <si>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</si>
  <si>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</si>
  <si>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</si>
  <si>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</si>
  <si>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</si>
  <si>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</si>
  <si>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</si>
  <si>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</si>
  <si>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</si>
  <si>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</si>
  <si>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</si>
  <si>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</si>
  <si>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</si>
  <si>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</si>
  <si>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</si>
  <si>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</si>
  <si>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</si>
  <si>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</si>
  <si>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</si>
  <si>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</si>
  <si>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</si>
  <si>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</si>
  <si>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</si>
  <si>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</si>
  <si>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</si>
  <si>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</si>
  <si>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</si>
  <si>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</si>
  <si>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</si>
  <si>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</si>
  <si>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</si>
  <si>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</si>
  <si>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</si>
  <si>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</si>
  <si>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</si>
  <si>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</si>
  <si>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</si>
  <si>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</si>
  <si>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</si>
  <si>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</si>
  <si>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</si>
  <si>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</si>
  <si>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</si>
  <si>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</si>
  <si>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</si>
  <si>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</si>
  <si>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</si>
  <si>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</si>
  <si>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</si>
  <si>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</si>
  <si>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</si>
  <si>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</si>
  <si>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</si>
  <si>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</si>
  <si>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</si>
  <si>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</si>
  <si>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</si>
  <si>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</si>
  <si>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</si>
  <si>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</si>
  <si>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</si>
  <si>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</si>
  <si>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</si>
  <si>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</si>
  <si>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</si>
  <si>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</si>
  <si>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</si>
  <si>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</si>
  <si>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</si>
  <si>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</si>
  <si>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</si>
  <si>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</si>
  <si>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</si>
  <si>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</si>
  <si>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</si>
  <si>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</si>
  <si>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</si>
  <si>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</si>
  <si>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</si>
  <si>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</si>
  <si>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</si>
  <si>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</si>
  <si>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</si>
  <si>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</si>
  <si>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</si>
  <si>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</si>
  <si>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</si>
  <si>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</si>
  <si>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</si>
  <si>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</si>
  <si>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</si>
  <si>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</si>
  <si>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</si>
  <si>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</si>
  <si>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</si>
  <si>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</si>
  <si>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</si>
  <si>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</si>
  <si>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</si>
  <si>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</si>
  <si>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</si>
  <si>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</si>
  <si>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</si>
  <si>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</si>
  <si>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</si>
  <si>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</si>
  <si>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</si>
  <si>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</si>
  <si>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</si>
  <si>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</si>
  <si>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</si>
  <si>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</si>
  <si>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</si>
  <si>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</si>
  <si>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</si>
  <si>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</si>
  <si>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</si>
  <si>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</si>
  <si>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</si>
  <si>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</si>
  <si>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</si>
  <si>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</si>
  <si>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</si>
  <si>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</si>
  <si>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</si>
  <si>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</si>
  <si>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</si>
  <si>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</si>
  <si>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</si>
  <si>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</si>
  <si>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</si>
  <si>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</si>
  <si>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</si>
  <si>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</si>
  <si>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</si>
  <si>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</si>
  <si>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</si>
  <si>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</si>
  <si>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</si>
  <si>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</si>
  <si>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</si>
  <si>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</si>
  <si>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</si>
  <si>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</si>
  <si>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</si>
  <si>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</si>
  <si>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</si>
  <si>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</si>
  <si>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</si>
  <si>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</si>
  <si>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</si>
  <si>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</si>
  <si>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</si>
  <si>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</si>
  <si>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</si>
  <si>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</si>
  <si>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</si>
  <si>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</si>
  <si>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</si>
  <si>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</si>
  <si>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</si>
  <si>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</si>
  <si>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</si>
  <si>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</si>
  <si>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</si>
  <si>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</si>
  <si>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</si>
  <si>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</si>
  <si>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</si>
  <si>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</si>
  <si>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</si>
  <si>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</si>
  <si>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</si>
  <si>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</si>
  <si>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</si>
  <si>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</si>
  <si>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</si>
  <si>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</si>
  <si>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</si>
  <si>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</si>
  <si>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</si>
  <si>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</si>
  <si>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</si>
  <si>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</si>
  <si>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</si>
  <si>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</si>
  <si>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</si>
  <si>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</si>
  <si>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</si>
  <si>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</si>
  <si>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</si>
  <si>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</si>
  <si>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</si>
  <si>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</si>
  <si>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</si>
  <si>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</si>
  <si>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</si>
  <si>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</si>
  <si>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</si>
  <si>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</si>
  <si>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</si>
  <si>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</si>
  <si>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</si>
  <si>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</si>
  <si>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</si>
  <si>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</si>
  <si>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</si>
  <si>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</si>
  <si>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</si>
  <si>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</si>
  <si>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</si>
  <si>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</si>
  <si>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</si>
  <si>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</si>
  <si>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</si>
  <si>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</si>
  <si>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</si>
  <si>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</si>
  <si>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</si>
  <si>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</si>
  <si>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</si>
  <si>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</si>
  <si>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</si>
  <si>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</si>
  <si>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</si>
  <si>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</si>
  <si>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</si>
  <si>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</si>
  <si>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</si>
  <si>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</si>
  <si>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</si>
  <si>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</si>
  <si>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</si>
  <si>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</si>
  <si>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</si>
  <si>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</si>
  <si>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</si>
  <si>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</si>
  <si>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</si>
  <si>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</si>
  <si>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</si>
  <si>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</si>
  <si>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</si>
  <si>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</si>
  <si>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</si>
  <si>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</si>
  <si>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</si>
  <si>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</si>
  <si>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</si>
  <si>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</si>
  <si>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</si>
  <si>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</si>
  <si>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</si>
  <si>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</si>
  <si>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</si>
  <si>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</si>
  <si>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</si>
  <si>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</si>
  <si>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</si>
  <si>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</si>
  <si>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</si>
  <si>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</si>
  <si>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</si>
  <si>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</si>
  <si>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</si>
  <si>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</si>
  <si>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</si>
  <si>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</si>
  <si>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</si>
  <si>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</si>
  <si>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</si>
  <si>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</si>
  <si>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</si>
  <si>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</si>
  <si>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</si>
  <si>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</si>
  <si>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</si>
  <si>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</si>
  <si>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</si>
  <si>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</si>
  <si>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</si>
  <si>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</si>
  <si>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</si>
  <si>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</si>
  <si>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</si>
  <si>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</si>
  <si>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</si>
  <si>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</si>
  <si>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</si>
  <si>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</si>
  <si>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</si>
  <si>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</si>
  <si>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</si>
  <si>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</si>
  <si>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</si>
  <si>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</si>
  <si>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</si>
  <si>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</si>
  <si>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</si>
  <si>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</si>
  <si>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</si>
  <si>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</si>
  <si>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</si>
  <si>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</si>
  <si>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</si>
  <si>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</si>
  <si>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</si>
  <si>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</si>
  <si>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</si>
  <si>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</si>
  <si>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</si>
  <si>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</si>
  <si>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</si>
  <si>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</si>
  <si>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</si>
  <si>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</si>
  <si>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</si>
  <si>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</si>
  <si>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</si>
  <si>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</si>
  <si>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</si>
  <si>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</si>
  <si>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</si>
  <si>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</si>
  <si>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</si>
  <si>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</si>
  <si>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</si>
  <si>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</si>
  <si>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</si>
  <si>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</si>
  <si>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</si>
  <si>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</si>
  <si>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</si>
  <si>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</si>
  <si>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</si>
  <si>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</si>
  <si>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</si>
  <si>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</si>
  <si>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</si>
  <si>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</si>
  <si>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</si>
  <si>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</si>
  <si>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</si>
  <si>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</si>
  <si>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</si>
  <si>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</si>
  <si>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</si>
  <si>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</si>
  <si>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</si>
  <si>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</si>
  <si>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</si>
  <si>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</si>
  <si>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</si>
  <si>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</si>
  <si>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</si>
  <si>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</si>
  <si>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</si>
  <si>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</si>
  <si>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</si>
  <si>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</si>
  <si>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</si>
  <si>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</si>
  <si>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</si>
  <si>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</si>
  <si>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</si>
  <si>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</si>
  <si>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</si>
  <si>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</si>
  <si>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</si>
  <si>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</si>
  <si>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</si>
  <si>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</si>
  <si>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</si>
  <si>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</si>
  <si>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</si>
  <si>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</si>
  <si>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</si>
  <si>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</si>
  <si>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</si>
  <si>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</si>
  <si>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</si>
  <si>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</si>
  <si>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</si>
  <si>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</si>
  <si>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</si>
  <si>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</si>
  <si>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</si>
  <si>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</si>
  <si>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</si>
  <si>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</si>
  <si>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</si>
  <si>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</si>
  <si>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</si>
  <si>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</si>
  <si>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</si>
  <si>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</si>
  <si>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</si>
  <si>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</si>
  <si>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</si>
  <si>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</si>
  <si>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</si>
  <si>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</si>
  <si>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</si>
  <si>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</si>
  <si>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</si>
  <si>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</si>
  <si>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</si>
  <si>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</si>
  <si>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</si>
  <si>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</si>
  <si>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</si>
  <si>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</si>
  <si>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</si>
  <si>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</si>
  <si>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</si>
  <si>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</si>
  <si>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</si>
  <si>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</si>
  <si>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</si>
  <si>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</si>
  <si>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</si>
  <si>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</si>
  <si>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</si>
  <si>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</si>
  <si>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</si>
  <si>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</si>
  <si>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</si>
  <si>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</si>
  <si>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</si>
  <si>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</si>
  <si>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</si>
  <si>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</si>
  <si>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</si>
  <si>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</si>
  <si>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</si>
  <si>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</si>
  <si>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</si>
  <si>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</si>
  <si>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</si>
  <si>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</si>
  <si>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</si>
  <si>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</si>
  <si>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</si>
  <si>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</si>
  <si>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</si>
  <si>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</si>
  <si>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</si>
  <si>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</si>
  <si>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</si>
  <si>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</si>
  <si>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</si>
  <si>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</si>
  <si>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</si>
  <si>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</si>
  <si>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</si>
  <si>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</si>
  <si>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</si>
  <si>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</si>
  <si>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</si>
  <si>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</si>
  <si>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</si>
  <si>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</si>
  <si>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</si>
  <si>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</si>
  <si>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</si>
  <si>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</si>
  <si>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</si>
  <si>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</si>
  <si>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</si>
  <si>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</si>
  <si>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</si>
  <si>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</si>
  <si>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</si>
  <si>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</si>
  <si>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</si>
  <si>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</si>
  <si>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</si>
  <si>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</si>
  <si>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</si>
  <si>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</si>
  <si>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</si>
  <si>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</si>
  <si>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</si>
  <si>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</si>
  <si>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</si>
  <si>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</si>
  <si>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</si>
  <si>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</si>
  <si>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</si>
  <si>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</si>
  <si>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</si>
  <si>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</si>
  <si>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</si>
  <si>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</si>
  <si>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</si>
  <si>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</si>
  <si>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</si>
  <si>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</si>
  <si>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</si>
  <si>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</si>
  <si>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</si>
  <si>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</si>
  <si>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</si>
  <si>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</si>
  <si>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</si>
  <si>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</si>
  <si>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</si>
  <si>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</si>
  <si>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</si>
  <si>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</si>
  <si>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</si>
  <si>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</si>
  <si>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</si>
  <si>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</si>
  <si>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</si>
  <si>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</si>
  <si>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</si>
  <si>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</si>
  <si>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</si>
  <si>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</si>
  <si>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</si>
  <si>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</si>
  <si>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</si>
  <si>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</si>
  <si>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</si>
  <si>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</si>
  <si>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</si>
  <si>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</si>
  <si>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</si>
  <si>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</si>
  <si>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</si>
  <si>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</si>
  <si>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</si>
  <si>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</si>
  <si>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</si>
  <si>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</si>
  <si>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</si>
  <si>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</si>
  <si>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</si>
  <si>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</si>
  <si>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</si>
  <si>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</si>
  <si>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</si>
  <si>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</si>
  <si>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</si>
  <si>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</si>
  <si>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</si>
  <si>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</si>
  <si>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</si>
  <si>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</si>
  <si>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</si>
  <si>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</si>
  <si>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</si>
  <si>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</si>
  <si>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</si>
  <si>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</si>
  <si>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</si>
  <si>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</si>
  <si>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</si>
  <si>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</si>
  <si>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</si>
  <si>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</si>
  <si>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</si>
  <si>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</si>
  <si>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</si>
  <si>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</si>
  <si>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</si>
  <si>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</si>
  <si>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</si>
  <si>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</si>
  <si>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</si>
  <si>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</si>
  <si>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</si>
  <si>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</si>
  <si>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</si>
  <si>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</si>
  <si>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</si>
  <si>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</si>
  <si>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</si>
  <si>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</si>
  <si>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</si>
  <si>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</si>
  <si>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</si>
  <si>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</si>
  <si>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</si>
  <si>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</si>
  <si>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</si>
  <si>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</si>
  <si>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</si>
  <si>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</si>
  <si>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</si>
  <si>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</si>
  <si>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</si>
  <si>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</si>
  <si>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</si>
  <si>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</si>
  <si>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</si>
  <si>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</si>
  <si>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</si>
  <si>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</si>
  <si>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</si>
  <si>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</si>
  <si>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</si>
  <si>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</si>
  <si>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</si>
  <si>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</si>
  <si>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</si>
  <si>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</si>
  <si>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</si>
  <si>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</si>
  <si>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</si>
  <si>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</si>
  <si>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</si>
  <si>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</si>
  <si>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</si>
  <si>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</si>
  <si>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</si>
  <si>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</si>
  <si>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</si>
  <si>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</si>
  <si>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</si>
  <si>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</si>
  <si>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</si>
  <si>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</si>
  <si>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</si>
  <si>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</si>
  <si>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</si>
  <si>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</si>
  <si>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</si>
  <si>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</si>
  <si>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</si>
  <si>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</si>
  <si>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</si>
  <si>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</si>
  <si>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</si>
  <si>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</si>
  <si>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</si>
  <si>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</si>
  <si>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</si>
  <si>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</si>
  <si>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</si>
  <si>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</si>
  <si>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</si>
  <si>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</si>
  <si>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</si>
  <si>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</si>
  <si>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</si>
  <si>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</si>
  <si>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</si>
  <si>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</si>
  <si>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</si>
  <si>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</si>
  <si>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</si>
  <si>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</si>
  <si>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</si>
  <si>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</si>
  <si>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</si>
  <si>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</si>
  <si>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</si>
  <si>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</si>
  <si>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</si>
  <si>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</si>
  <si>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</si>
  <si>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</si>
  <si>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</si>
  <si>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</si>
  <si>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</si>
  <si>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</si>
  <si>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</si>
  <si>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</si>
  <si>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</si>
  <si>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</si>
  <si>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</si>
  <si>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</si>
  <si>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</si>
  <si>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</si>
  <si>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</si>
  <si>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</si>
  <si>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</si>
  <si>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</si>
  <si>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</si>
  <si>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</si>
  <si>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</si>
  <si>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</si>
  <si>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</si>
  <si>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</si>
  <si>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</si>
  <si>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</si>
  <si>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</si>
  <si>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</si>
  <si>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</si>
  <si>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</si>
  <si>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</si>
  <si>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</si>
  <si>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</si>
  <si>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</si>
  <si>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</si>
  <si>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</si>
  <si>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</si>
  <si>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</si>
  <si>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</si>
  <si>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</si>
  <si>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</si>
  <si>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</si>
  <si>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</si>
  <si>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</si>
  <si>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</si>
  <si>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</si>
  <si>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</si>
  <si>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</si>
  <si>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</si>
  <si>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</si>
  <si>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</si>
  <si>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</si>
  <si>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</si>
  <si>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</si>
  <si>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</si>
  <si>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</si>
  <si>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</si>
  <si>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</si>
  <si>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</si>
  <si>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</si>
  <si>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</si>
  <si>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</si>
  <si>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</si>
  <si>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</si>
  <si>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</si>
  <si>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</si>
  <si>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</si>
  <si>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</si>
  <si>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</si>
  <si>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</si>
  <si>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</si>
  <si>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</si>
  <si>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</si>
  <si>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</si>
  <si>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</si>
  <si>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</si>
  <si>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</si>
  <si>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</si>
  <si>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</si>
  <si>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</si>
  <si>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</si>
  <si>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</si>
  <si>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</si>
  <si>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</si>
  <si>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</si>
  <si>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</si>
  <si>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</si>
  <si>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</si>
  <si>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</si>
  <si>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</si>
  <si>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</si>
  <si>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</si>
  <si>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</si>
  <si>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</si>
  <si>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</si>
  <si>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</si>
  <si>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</si>
  <si>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</si>
  <si>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</si>
  <si>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</si>
  <si>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</si>
  <si>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</si>
  <si>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</si>
  <si>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</si>
  <si>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</si>
  <si>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</si>
  <si>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</si>
  <si>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</si>
  <si>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</si>
  <si>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</si>
  <si>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</si>
  <si>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</si>
  <si>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</si>
  <si>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</si>
  <si>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</si>
  <si>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</si>
  <si>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</si>
  <si>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</si>
  <si>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</si>
  <si>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</si>
  <si>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</si>
  <si>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</si>
  <si>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</si>
  <si>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</si>
  <si>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</si>
  <si>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</si>
  <si>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</si>
  <si>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</si>
  <si>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</si>
  <si>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</si>
  <si>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</si>
  <si>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</si>
  <si>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</si>
  <si>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</si>
  <si>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</si>
  <si>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</si>
  <si>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</si>
  <si>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</si>
  <si>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</si>
  <si>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</si>
  <si>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</si>
  <si>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</si>
  <si>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</si>
  <si>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</si>
  <si>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</si>
  <si>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</si>
  <si>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</si>
  <si>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</si>
  <si>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</si>
  <si>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</si>
  <si>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</si>
  <si>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</si>
  <si>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</si>
  <si>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</si>
  <si>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</si>
  <si>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</si>
  <si>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</si>
  <si>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</si>
  <si>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</si>
  <si>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</si>
  <si>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</si>
  <si>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</si>
  <si>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</si>
  <si>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</si>
  <si>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</si>
  <si>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</si>
  <si>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</si>
  <si>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</si>
  <si>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</si>
  <si>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</si>
  <si>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</si>
  <si>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</si>
  <si>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</si>
  <si>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</si>
  <si>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</si>
  <si>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</si>
  <si>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</si>
  <si>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</si>
  <si>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</si>
  <si>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</si>
  <si>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</si>
  <si>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</si>
  <si>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</si>
  <si>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</si>
  <si>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</si>
  <si>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</si>
  <si>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</si>
  <si>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</si>
  <si>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</si>
  <si>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</si>
  <si>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</si>
  <si>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</si>
  <si>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</si>
  <si>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</si>
  <si>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</si>
  <si>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</si>
  <si>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</si>
  <si>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</si>
  <si>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</si>
  <si>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</si>
  <si>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</si>
  <si>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</si>
  <si>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</si>
  <si>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</si>
  <si>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</si>
  <si>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</si>
  <si>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</si>
  <si>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</si>
  <si>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</si>
  <si>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</si>
  <si>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</si>
  <si>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</si>
  <si>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</si>
  <si>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</si>
  <si>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</si>
  <si>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</si>
  <si>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</si>
  <si>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</si>
  <si>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</si>
  <si>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</si>
  <si>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</si>
  <si>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</si>
  <si>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</si>
  <si>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</si>
  <si>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</si>
  <si>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</si>
  <si>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</si>
  <si>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</si>
  <si>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</si>
  <si>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</si>
  <si>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</si>
  <si>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</si>
  <si>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</si>
  <si>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</si>
  <si>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</si>
  <si>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</si>
  <si>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</si>
  <si>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</si>
  <si>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</si>
  <si>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</si>
  <si>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</si>
  <si>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</si>
  <si>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</si>
  <si>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</si>
  <si>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</si>
  <si>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</si>
  <si>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</si>
  <si>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</si>
  <si>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</si>
  <si>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</si>
  <si>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</si>
  <si>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</si>
  <si>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</si>
  <si>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</si>
  <si>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</si>
  <si>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</si>
  <si>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</si>
  <si>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</si>
  <si>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</si>
  <si>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</si>
  <si>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</si>
  <si>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</si>
  <si>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</si>
  <si>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</si>
  <si>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</si>
  <si>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</si>
  <si>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</si>
  <si>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</si>
  <si>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</si>
  <si>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</si>
  <si>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</si>
  <si>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</si>
  <si>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</si>
  <si>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</si>
  <si>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</si>
  <si>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</si>
  <si>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</si>
  <si>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</si>
  <si>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</si>
  <si>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</si>
  <si>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</si>
  <si>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</si>
  <si>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</si>
  <si>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</si>
  <si>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</si>
  <si>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</si>
  <si>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</si>
  <si>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</si>
  <si>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</si>
  <si>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</si>
  <si>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</si>
  <si>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</si>
  <si>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</si>
  <si>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</si>
  <si>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</si>
  <si>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</si>
  <si>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</si>
  <si>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</si>
  <si>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</si>
  <si>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</si>
  <si>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</si>
  <si>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</si>
  <si>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</si>
  <si>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</si>
  <si>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</si>
  <si>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</si>
  <si>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</si>
  <si>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</si>
  <si>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</si>
  <si>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</si>
  <si>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</si>
  <si>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</si>
  <si>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</si>
  <si>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</si>
  <si>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</si>
  <si>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</si>
  <si>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</si>
  <si>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</si>
  <si>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</si>
  <si>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</si>
  <si>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</si>
  <si>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</si>
  <si>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</si>
  <si>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</si>
  <si>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</si>
  <si>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</si>
  <si>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</si>
  <si>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</si>
  <si>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</si>
  <si>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</si>
  <si>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</si>
  <si>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</si>
  <si>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</si>
  <si>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</si>
  <si>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</si>
  <si>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</si>
  <si>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</si>
  <si>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</si>
  <si>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</si>
  <si>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</si>
  <si>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</si>
  <si>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</si>
  <si>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</si>
  <si>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</si>
  <si>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</si>
  <si>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</si>
  <si>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</si>
  <si>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</si>
  <si>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</si>
  <si>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</si>
  <si>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</si>
  <si>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</si>
  <si>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</si>
  <si>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</si>
  <si>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</si>
  <si>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</si>
  <si>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</si>
  <si>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</si>
  <si>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</si>
  <si>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</si>
  <si>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</si>
  <si>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</si>
  <si>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</si>
  <si>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</si>
  <si>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</si>
  <si>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</si>
  <si>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</si>
  <si>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</si>
  <si>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</si>
  <si>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</si>
  <si>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</si>
  <si>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</si>
  <si>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</si>
  <si>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</si>
  <si>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</si>
  <si>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</si>
  <si>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</si>
  <si>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</si>
  <si>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</si>
  <si>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</si>
  <si>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</si>
  <si>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</si>
  <si>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</si>
  <si>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</si>
  <si>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</si>
  <si>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</si>
  <si>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</si>
  <si>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</si>
  <si>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</si>
  <si>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</si>
  <si>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</si>
  <si>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</si>
  <si>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</si>
  <si>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</si>
  <si>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</si>
  <si>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</si>
  <si>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</si>
  <si>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</si>
  <si>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</si>
  <si>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</si>
  <si>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</si>
  <si>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</si>
  <si>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</si>
  <si>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</si>
  <si>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</si>
  <si>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</si>
  <si>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</si>
  <si>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</si>
  <si>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</si>
  <si>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</si>
  <si>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</si>
  <si>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</si>
  <si>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</si>
  <si>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</si>
  <si>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</si>
  <si>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</si>
  <si>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</si>
  <si>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</si>
  <si>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</si>
  <si>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</si>
  <si>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</si>
  <si>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</si>
  <si>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</si>
  <si>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</si>
  <si>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</si>
  <si>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</si>
  <si>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</si>
  <si>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</si>
  <si>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</si>
  <si>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</si>
  <si>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</si>
  <si>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</si>
  <si>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</si>
  <si>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</si>
  <si>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</si>
  <si>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</si>
  <si>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</si>
  <si>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</si>
  <si>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</si>
  <si>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</si>
  <si>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</si>
  <si>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</si>
  <si>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</si>
  <si>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</si>
  <si>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</si>
  <si>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</si>
  <si>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</si>
  <si>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</si>
  <si>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</si>
  <si>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</si>
  <si>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</si>
  <si>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</si>
  <si>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</si>
  <si>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</si>
  <si>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</si>
  <si>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</si>
  <si>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</si>
  <si>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</si>
  <si>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</si>
  <si>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</si>
  <si>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</si>
  <si>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</si>
  <si>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</si>
  <si>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</si>
  <si>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</si>
  <si>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</si>
  <si>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</si>
  <si>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</si>
  <si>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</si>
  <si>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</si>
  <si>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</si>
  <si>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</si>
  <si>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</si>
  <si>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</si>
  <si>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</si>
  <si>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</si>
  <si>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</si>
  <si>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</si>
  <si>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</si>
  <si>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</si>
  <si>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</si>
  <si>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</si>
  <si>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</si>
  <si>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</si>
  <si>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</si>
  <si>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</si>
  <si>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</si>
  <si>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</si>
  <si>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</si>
  <si>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</si>
  <si>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</si>
  <si>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</si>
  <si>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</si>
  <si>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</si>
  <si>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</si>
  <si>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</si>
  <si>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</si>
  <si>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</si>
  <si>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</si>
  <si>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</si>
  <si>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</si>
  <si>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</si>
  <si>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</si>
  <si>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</si>
  <si>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</si>
  <si>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</si>
  <si>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</si>
  <si>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</si>
  <si>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</si>
  <si>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</si>
  <si>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</si>
  <si>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</si>
  <si>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</si>
  <si>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</si>
  <si>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</si>
  <si>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</si>
  <si>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</si>
  <si>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</si>
  <si>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</si>
  <si>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</si>
  <si>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</si>
  <si>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</si>
  <si>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</si>
  <si>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</si>
  <si>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</si>
  <si>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</si>
  <si>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</si>
  <si>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</si>
  <si>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</si>
  <si>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</si>
  <si>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</si>
  <si>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</si>
  <si>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</si>
  <si>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</si>
  <si>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</si>
  <si>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</si>
  <si>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</si>
  <si>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</si>
  <si>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</si>
  <si>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</si>
  <si>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</si>
  <si>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</si>
  <si>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</si>
  <si>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</si>
  <si>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</si>
  <si>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</si>
  <si>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</si>
  <si>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</si>
  <si>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</si>
  <si>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</si>
  <si>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</si>
  <si>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</si>
  <si>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</si>
  <si>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</si>
  <si>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</si>
  <si>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</si>
  <si>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</si>
  <si>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</si>
  <si>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</si>
  <si>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</si>
  <si>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</si>
  <si>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</si>
  <si>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</si>
  <si>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</si>
  <si>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</si>
  <si>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</si>
  <si>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</si>
  <si>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</si>
  <si>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</si>
  <si>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</si>
  <si>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</si>
  <si>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</si>
  <si>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</si>
  <si>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</si>
  <si>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</si>
  <si>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</si>
  <si>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</si>
  <si>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</si>
  <si>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</si>
  <si>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</si>
  <si>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</si>
  <si>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</si>
  <si>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</si>
  <si>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</si>
  <si>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</si>
  <si>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</si>
  <si>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</si>
  <si>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</si>
  <si>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</si>
  <si>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</si>
  <si>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</si>
  <si>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</si>
  <si>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</si>
  <si>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</si>
  <si>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</si>
  <si>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</si>
  <si>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</si>
  <si>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</si>
  <si>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</si>
  <si>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</si>
  <si>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</si>
  <si>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</si>
  <si>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</si>
  <si>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</si>
  <si>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</si>
  <si>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</si>
  <si>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</si>
  <si>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</si>
  <si>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</si>
  <si>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</si>
  <si>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</si>
  <si>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</si>
  <si>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</si>
  <si>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</si>
  <si>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</si>
  <si>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</si>
  <si>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</si>
  <si>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</si>
  <si>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</si>
  <si>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</si>
  <si>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</si>
  <si>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</si>
  <si>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</si>
  <si>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</si>
  <si>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</si>
  <si>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</si>
  <si>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</si>
  <si>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</si>
  <si>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</si>
  <si>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</si>
  <si>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</si>
  <si>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</si>
  <si>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</si>
  <si>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</si>
  <si>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</si>
  <si>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</si>
  <si>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</si>
  <si>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</si>
  <si>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</si>
  <si>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</si>
  <si>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</si>
  <si>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</si>
  <si>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</si>
  <si>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</si>
  <si>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</si>
  <si>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</si>
  <si>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</si>
  <si>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</si>
  <si>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</si>
  <si>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</si>
  <si>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</si>
  <si>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</si>
  <si>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</si>
  <si>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</si>
  <si>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</si>
  <si>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</si>
  <si>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</si>
  <si>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</si>
  <si>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</si>
  <si>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</si>
  <si>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</si>
  <si>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</si>
  <si>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</si>
  <si>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</si>
  <si>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</si>
  <si>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</si>
  <si>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</si>
  <si>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</si>
  <si>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</si>
  <si>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</si>
  <si>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</si>
  <si>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</si>
  <si>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</si>
  <si>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</si>
  <si>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</si>
  <si>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</si>
  <si>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</si>
  <si>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</si>
  <si>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</si>
  <si>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</si>
  <si>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</si>
  <si>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</si>
  <si>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</si>
  <si>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</si>
  <si>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</si>
  <si>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</si>
  <si>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</si>
  <si>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</si>
  <si>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</si>
  <si>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</si>
  <si>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</si>
  <si>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</si>
  <si>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</si>
  <si>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</si>
  <si>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</si>
  <si>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</si>
  <si>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</si>
  <si>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</si>
  <si>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</si>
  <si>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</si>
  <si>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</si>
  <si>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</si>
  <si>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</si>
  <si>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</si>
  <si>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</si>
  <si>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</si>
  <si>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</si>
  <si>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</si>
  <si>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</si>
  <si>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</si>
  <si>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</si>
  <si>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</si>
  <si>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</si>
  <si>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</si>
  <si>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</si>
  <si>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</si>
  <si>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</si>
  <si>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</si>
  <si>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</si>
  <si>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</si>
  <si>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</si>
  <si>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</si>
  <si>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</si>
  <si>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</si>
  <si>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</si>
  <si>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</si>
  <si>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</si>
  <si>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</si>
  <si>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</si>
  <si>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</si>
  <si>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</si>
  <si>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</si>
  <si>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</si>
  <si>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</si>
  <si>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</si>
  <si>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</si>
  <si>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</si>
  <si>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</si>
  <si>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</si>
  <si>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</si>
  <si>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</si>
  <si>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</si>
  <si>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</si>
  <si>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</si>
  <si>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</si>
  <si>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</si>
  <si>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</si>
  <si>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</si>
  <si>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</si>
  <si>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</si>
  <si>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</si>
  <si>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</si>
  <si>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</si>
  <si>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</si>
  <si>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</si>
  <si>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</si>
  <si>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</si>
  <si>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</si>
  <si>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</si>
  <si>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</si>
  <si>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</si>
  <si>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</si>
  <si>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</si>
  <si>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</si>
  <si>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</si>
  <si>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</si>
  <si>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</si>
  <si>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</si>
  <si>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</si>
  <si>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</si>
  <si>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</si>
  <si>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</si>
  <si>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</si>
  <si>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</si>
  <si>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</si>
  <si>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</si>
  <si>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</si>
  <si>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</si>
  <si>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</si>
  <si>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</si>
  <si>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</si>
  <si>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</si>
  <si>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</si>
  <si>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</si>
  <si>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</si>
  <si>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</si>
  <si>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</si>
  <si>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</si>
  <si>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</si>
  <si>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</si>
  <si>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</si>
  <si>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</si>
  <si>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</si>
  <si>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</si>
  <si>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</si>
  <si>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</si>
  <si>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</si>
  <si>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</si>
  <si>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</si>
  <si>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</si>
  <si>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</si>
  <si>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</si>
  <si>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</si>
  <si>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</si>
  <si>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</si>
  <si>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</si>
  <si>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</si>
  <si>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</si>
  <si>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</si>
  <si>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</si>
  <si>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</si>
  <si>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</si>
  <si>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</si>
  <si>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</si>
  <si>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</si>
  <si>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</si>
  <si>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</si>
  <si>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</si>
  <si>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</si>
  <si>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</si>
  <si>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</si>
  <si>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</si>
  <si>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</si>
  <si>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</si>
  <si>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</si>
  <si>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</si>
  <si>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</si>
  <si>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</si>
  <si>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</si>
  <si>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</si>
  <si>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</si>
  <si>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</si>
  <si>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</si>
  <si>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</si>
  <si>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</si>
  <si>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</si>
  <si>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</si>
  <si>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</si>
  <si>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</si>
  <si>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</si>
  <si>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</si>
  <si>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</si>
  <si>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</si>
  <si>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</si>
  <si>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</si>
  <si>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</si>
  <si>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</si>
  <si>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</si>
  <si>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</si>
  <si>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</si>
  <si>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</si>
  <si>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</si>
  <si>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</si>
  <si>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</si>
  <si>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</si>
  <si>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</si>
  <si>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</si>
  <si>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</si>
  <si>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</si>
  <si>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</si>
  <si>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</si>
  <si>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</si>
  <si>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</si>
  <si>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</si>
  <si>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</si>
  <si>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</si>
  <si>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</si>
  <si>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</si>
  <si>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</si>
  <si>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</si>
  <si>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</si>
  <si>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</si>
  <si>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</si>
  <si>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</si>
  <si>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</si>
  <si>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</si>
  <si>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</si>
  <si>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</si>
  <si>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</si>
  <si>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</si>
  <si>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</si>
  <si>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</si>
  <si>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</si>
  <si>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</si>
  <si>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</si>
  <si>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</si>
  <si>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</si>
  <si>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</si>
  <si>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</si>
  <si>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</si>
  <si>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</si>
  <si>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</si>
  <si>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</si>
  <si>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</si>
  <si>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</si>
  <si>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</si>
  <si>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</si>
  <si>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</si>
  <si>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</si>
  <si>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</si>
  <si>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</si>
  <si>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</si>
  <si>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</si>
  <si>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</si>
  <si>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</si>
  <si>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</si>
  <si>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</si>
  <si>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</si>
  <si>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</si>
  <si>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</si>
  <si>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</si>
  <si>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</si>
  <si>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</si>
  <si>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</si>
  <si>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</si>
  <si>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</si>
  <si>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</si>
  <si>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</si>
  <si>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</si>
  <si>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</si>
  <si>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</si>
  <si>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</si>
  <si>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</si>
  <si>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</si>
  <si>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</si>
  <si>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</si>
  <si>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</si>
  <si>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</si>
  <si>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</si>
  <si>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</si>
  <si>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</si>
  <si>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</si>
  <si>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</si>
  <si>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</si>
  <si>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</si>
  <si>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</si>
  <si>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</si>
  <si>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</si>
  <si>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</si>
  <si>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</si>
  <si>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</si>
  <si>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</si>
  <si>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</si>
  <si>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</si>
  <si>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</si>
  <si>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</si>
  <si>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</si>
  <si>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</si>
  <si>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</si>
  <si>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</si>
  <si>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</si>
  <si>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</si>
  <si>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</si>
  <si>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</si>
  <si>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</si>
  <si>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</si>
  <si>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</si>
  <si>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</si>
  <si>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</si>
  <si>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</si>
  <si>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</si>
  <si>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</si>
  <si>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</si>
  <si>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</si>
  <si>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</si>
  <si>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</si>
  <si>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</si>
  <si>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</si>
  <si>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</si>
  <si>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</si>
  <si>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</si>
  <si>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</si>
  <si>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</si>
  <si>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</si>
  <si>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</si>
  <si>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</si>
  <si>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</si>
  <si>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</si>
  <si>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</si>
  <si>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</si>
  <si>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</si>
  <si>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</si>
  <si>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</si>
  <si>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</si>
  <si>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</si>
  <si>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</si>
  <si>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</si>
  <si>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</si>
  <si>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</si>
  <si>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</si>
  <si>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</si>
  <si>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</si>
  <si>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</si>
  <si>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</si>
  <si>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</si>
  <si>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</si>
  <si>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</si>
  <si>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</si>
  <si>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</si>
  <si>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</si>
  <si>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</si>
  <si>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</si>
  <si>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</si>
  <si>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</si>
  <si>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</si>
  <si>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</si>
  <si>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</si>
  <si>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</si>
  <si>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</si>
  <si>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</si>
  <si>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</si>
  <si>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</si>
  <si>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</si>
  <si>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</si>
  <si>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</si>
  <si>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</si>
  <si>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</si>
  <si>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</si>
  <si>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</si>
  <si>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</si>
  <si>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</si>
  <si>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</si>
  <si>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</si>
  <si>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</si>
  <si>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</si>
  <si>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</si>
  <si>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</si>
  <si>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</si>
  <si>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</si>
  <si>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</si>
  <si>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</si>
  <si>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</si>
  <si>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</si>
  <si>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</si>
  <si>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</si>
  <si>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</si>
  <si>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</si>
  <si>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</si>
  <si>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</si>
  <si>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</si>
  <si>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</si>
  <si>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</si>
  <si>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</si>
  <si>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</si>
  <si>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</si>
  <si>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</si>
  <si>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</si>
  <si>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</si>
  <si>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</si>
  <si>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</si>
  <si>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</si>
  <si>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</si>
  <si>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</si>
  <si>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</si>
  <si>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</si>
  <si>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</si>
  <si>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</si>
  <si>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</si>
  <si>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</si>
  <si>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</si>
  <si>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</si>
  <si>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</si>
  <si>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</si>
  <si>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</si>
  <si>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</si>
  <si>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</si>
  <si>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</si>
  <si>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</si>
  <si>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</si>
  <si>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</si>
  <si>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</si>
  <si>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</si>
  <si>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</si>
  <si>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</si>
  <si>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</si>
  <si>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</si>
  <si>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</si>
  <si>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</si>
  <si>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</si>
  <si>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</si>
  <si>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</si>
  <si>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</si>
  <si>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</si>
  <si>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</si>
  <si>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</si>
  <si>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</si>
  <si>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</si>
  <si>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</si>
  <si>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</si>
  <si>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</si>
  <si>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</si>
  <si>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</si>
  <si>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</si>
  <si>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</si>
  <si>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</si>
  <si>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</si>
  <si>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</si>
  <si>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</si>
  <si>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</si>
  <si>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</si>
  <si>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</si>
  <si>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</si>
  <si>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</si>
  <si>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</si>
  <si>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</si>
  <si>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</si>
  <si>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</si>
  <si>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</si>
  <si>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</si>
  <si>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</si>
  <si>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</si>
  <si>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</si>
  <si>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</si>
  <si>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</si>
  <si>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</si>
  <si>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</si>
  <si>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</si>
  <si>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</si>
  <si>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</si>
  <si>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</si>
  <si>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</si>
  <si>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</si>
  <si>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</si>
  <si>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</si>
  <si>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</si>
  <si>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</si>
  <si>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</si>
  <si>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</si>
  <si>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</si>
  <si>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</si>
  <si>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</si>
  <si>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</si>
  <si>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</si>
  <si>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</si>
  <si>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</si>
  <si>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</si>
  <si>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</si>
  <si>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</si>
  <si>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</si>
  <si>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</si>
  <si>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</si>
  <si>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</si>
  <si>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</si>
  <si>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</si>
  <si>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</si>
  <si>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</si>
  <si>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</si>
  <si>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</si>
  <si>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</si>
  <si>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</si>
  <si>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</si>
  <si>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</si>
  <si>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</si>
  <si>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</si>
  <si>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</si>
  <si>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</si>
  <si>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</si>
  <si>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</si>
  <si>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</si>
  <si>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</si>
  <si>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</si>
  <si>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</si>
  <si>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</si>
  <si>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</si>
  <si>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</si>
  <si>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</si>
  <si>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</si>
  <si>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</si>
  <si>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</si>
  <si>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</si>
  <si>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</si>
  <si>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</si>
  <si>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</si>
  <si>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</si>
  <si>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</si>
  <si>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</si>
  <si>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</si>
  <si>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</si>
  <si>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</si>
  <si>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</si>
  <si>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</si>
  <si>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</si>
  <si>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</si>
  <si>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</si>
  <si>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</si>
  <si>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</si>
  <si>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</si>
  <si>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</si>
  <si>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</si>
  <si>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</si>
  <si>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</si>
  <si>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</si>
  <si>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</si>
  <si>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</si>
  <si>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</si>
  <si>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</si>
  <si>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</si>
  <si>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</si>
  <si>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</si>
  <si>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</si>
  <si>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</si>
  <si>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</si>
  <si>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</si>
  <si>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</si>
  <si>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</si>
  <si>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</si>
  <si>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</si>
  <si>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</si>
  <si>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</si>
  <si>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</si>
  <si>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</si>
  <si>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</si>
  <si>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</si>
  <si>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</si>
  <si>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</si>
  <si>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</si>
  <si>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</si>
  <si>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</si>
  <si>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</si>
  <si>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</si>
  <si>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</si>
  <si>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</si>
  <si>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</si>
  <si>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</si>
  <si>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</si>
  <si>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</si>
  <si>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</si>
  <si>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</si>
  <si>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</si>
  <si>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</si>
  <si>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</si>
  <si>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</si>
  <si>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</si>
  <si>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</si>
  <si>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</si>
  <si>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</si>
  <si>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</si>
  <si>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</si>
  <si>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</si>
  <si>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</si>
  <si>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</si>
  <si>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</si>
  <si>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</si>
  <si>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</si>
  <si>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</si>
  <si>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</si>
  <si>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</si>
  <si>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</si>
  <si>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</si>
  <si>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</si>
  <si>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</si>
  <si>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</si>
  <si>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</si>
  <si>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</si>
  <si>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</si>
  <si>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</si>
  <si>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</si>
  <si>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</si>
  <si>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</si>
  <si>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</si>
  <si>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</si>
  <si>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</si>
  <si>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</si>
  <si>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</si>
  <si>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</si>
  <si>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</si>
  <si>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</si>
  <si>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</si>
  <si>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</si>
  <si>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</si>
  <si>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</si>
  <si>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</si>
  <si>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</si>
  <si>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</si>
  <si>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</si>
  <si>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</si>
  <si>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</si>
  <si>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</si>
  <si>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</si>
  <si>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</si>
  <si>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</si>
  <si>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</si>
  <si>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</si>
  <si>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</si>
  <si>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</si>
  <si>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</si>
  <si>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</si>
  <si>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</si>
  <si>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</si>
  <si>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</si>
  <si>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</si>
  <si>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</si>
  <si>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</si>
  <si>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</si>
  <si>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</si>
  <si>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</si>
  <si>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</si>
  <si>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</si>
  <si>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</si>
  <si>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</si>
  <si>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</si>
  <si>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</si>
  <si>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</si>
  <si>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</si>
  <si>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</si>
  <si>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</si>
  <si>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</si>
  <si>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</si>
  <si>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</si>
  <si>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</si>
  <si>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</si>
  <si>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</si>
  <si>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</si>
  <si>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</si>
  <si>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</si>
  <si>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</si>
  <si>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</si>
  <si>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</si>
  <si>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</si>
  <si>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</si>
  <si>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</si>
  <si>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</si>
  <si>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</si>
  <si>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</si>
  <si>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</si>
  <si>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</si>
  <si>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</si>
  <si>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</si>
  <si>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</si>
  <si>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</si>
  <si>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</si>
  <si>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</si>
  <si>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</si>
  <si>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</si>
  <si>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</si>
  <si>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</si>
  <si>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</si>
  <si>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</si>
  <si>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</si>
  <si>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</si>
  <si>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</si>
  <si>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</si>
  <si>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</si>
  <si>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</si>
  <si>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</si>
  <si>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</si>
  <si>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</si>
  <si>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</si>
  <si>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</si>
  <si>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</si>
  <si>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</si>
  <si>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</si>
  <si>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</si>
  <si>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</si>
  <si>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</si>
  <si>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</si>
  <si>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</si>
  <si>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</si>
  <si>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</si>
  <si>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</si>
  <si>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</si>
  <si>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</si>
  <si>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</si>
  <si>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</si>
  <si>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</si>
  <si>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</si>
  <si>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</si>
  <si>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</si>
  <si>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</si>
  <si>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</si>
  <si>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</si>
  <si>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</si>
  <si>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</si>
  <si>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</si>
  <si>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</si>
  <si>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</si>
  <si>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</si>
  <si>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</si>
  <si>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</si>
  <si>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</si>
  <si>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</si>
  <si>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</si>
  <si>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</si>
  <si>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</si>
  <si>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</si>
  <si>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</si>
  <si>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</si>
  <si>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</si>
  <si>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</si>
  <si>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</si>
  <si>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</si>
  <si>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</si>
  <si>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</si>
  <si>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</si>
  <si>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</si>
  <si>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</si>
  <si>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</si>
  <si>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</si>
  <si>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</si>
  <si>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</si>
  <si>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</si>
  <si>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</si>
  <si>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</si>
  <si>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</si>
  <si>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</si>
  <si>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</si>
  <si>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</si>
  <si>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</si>
  <si>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</si>
  <si>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</si>
  <si>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</si>
  <si>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</si>
  <si>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</si>
  <si>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</si>
  <si>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</si>
  <si>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</si>
  <si>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</si>
  <si>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</si>
  <si>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</si>
  <si>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</si>
  <si>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</si>
  <si>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</si>
  <si>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</si>
  <si>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</si>
  <si>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</si>
  <si>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</si>
  <si>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</si>
  <si>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</si>
  <si>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</si>
  <si>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</si>
  <si>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</si>
  <si>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</si>
  <si>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</si>
  <si>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</si>
  <si>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</si>
  <si>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</si>
  <si>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</si>
  <si>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</si>
  <si>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</si>
  <si>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</si>
  <si>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</si>
  <si>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</si>
  <si>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</si>
  <si>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</si>
  <si>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</si>
  <si>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</si>
  <si>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</si>
  <si>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</si>
  <si>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</si>
  <si>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</si>
  <si>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</si>
  <si>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</si>
  <si>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</si>
  <si>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</si>
  <si>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</si>
  <si>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</si>
  <si>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</si>
  <si>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</si>
  <si>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</si>
  <si>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</si>
  <si>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</si>
  <si>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</si>
  <si>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</si>
  <si>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</si>
  <si>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</si>
  <si>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</si>
  <si>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</si>
  <si>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</si>
  <si>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</si>
  <si>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</si>
  <si>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</si>
  <si>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</si>
  <si>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</si>
  <si>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</si>
  <si>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</si>
  <si>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</si>
  <si>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</si>
  <si>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</si>
  <si>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</si>
  <si>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</si>
  <si>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</si>
  <si>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</si>
  <si>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</si>
  <si>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</si>
  <si>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</si>
  <si>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</si>
  <si>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</si>
  <si>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</si>
  <si>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</si>
  <si>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</si>
  <si>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</si>
  <si>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</si>
  <si>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</si>
  <si>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</si>
  <si>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</si>
  <si>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</si>
  <si>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</si>
  <si>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</si>
  <si>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</si>
  <si>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</si>
  <si>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</si>
  <si>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</si>
  <si>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</si>
  <si>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</si>
  <si>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</si>
  <si>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</si>
  <si>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</si>
  <si>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</si>
  <si>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</si>
  <si>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</si>
  <si>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</si>
  <si>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</si>
  <si>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</si>
  <si>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</si>
  <si>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</si>
  <si>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</si>
  <si>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</si>
  <si>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</si>
  <si>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</si>
  <si>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</si>
  <si>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</si>
  <si>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</si>
  <si>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</si>
  <si>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</si>
  <si>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</si>
  <si>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</si>
  <si>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</si>
  <si>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</si>
  <si>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</si>
  <si>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</si>
  <si>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</si>
  <si>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</si>
  <si>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</si>
  <si>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</si>
  <si>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</si>
  <si>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</si>
  <si>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</si>
  <si>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</si>
  <si>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</si>
  <si>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</si>
  <si>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</si>
  <si>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</si>
  <si>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</si>
  <si>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</si>
  <si>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</si>
  <si>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</si>
  <si>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</si>
  <si>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</si>
  <si>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</si>
  <si>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</si>
  <si>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</si>
  <si>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</si>
  <si>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</si>
  <si>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</si>
  <si>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</si>
  <si>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</si>
  <si>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</si>
  <si>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</si>
  <si>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</si>
  <si>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</si>
  <si>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</si>
  <si>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</si>
  <si>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</si>
  <si>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</si>
  <si>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</si>
  <si>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</si>
  <si>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</si>
  <si>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</si>
  <si>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</si>
  <si>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</si>
  <si>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</si>
  <si>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</si>
  <si>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</si>
  <si>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</si>
  <si>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</si>
  <si>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</si>
  <si>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</si>
  <si>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</si>
  <si>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</si>
  <si>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</si>
  <si>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</si>
  <si>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</si>
  <si>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</si>
  <si>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</si>
  <si>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</si>
  <si>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</si>
  <si>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</si>
  <si>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</si>
  <si>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</si>
  <si>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</si>
  <si>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</si>
  <si>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</si>
  <si>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</si>
  <si>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</si>
  <si>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</si>
  <si>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</si>
  <si>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</si>
  <si>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</si>
  <si>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</si>
  <si>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</si>
  <si>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</si>
  <si>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</si>
  <si>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</si>
  <si>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</si>
  <si>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</si>
  <si>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</si>
  <si>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</si>
  <si>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</si>
  <si>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</si>
  <si>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</si>
  <si>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</si>
  <si>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</si>
  <si>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</si>
  <si>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</si>
  <si>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</si>
  <si>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</si>
  <si>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</si>
  <si>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</si>
  <si>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</si>
  <si>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</si>
  <si>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</si>
  <si>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</si>
  <si>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</si>
  <si>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</si>
  <si>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</si>
  <si>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</si>
  <si>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</si>
  <si>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</si>
  <si>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</si>
  <si>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</si>
  <si>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</si>
  <si>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</si>
  <si>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</si>
  <si>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</si>
  <si>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</si>
  <si>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</si>
  <si>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</si>
  <si>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</si>
  <si>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</si>
  <si>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</si>
  <si>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</si>
  <si>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</si>
  <si>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</si>
  <si>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</si>
  <si>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</si>
  <si>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</si>
  <si>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</si>
  <si>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</si>
  <si>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</si>
  <si>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</si>
  <si>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</si>
  <si>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</si>
  <si>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</si>
  <si>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</si>
  <si>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</si>
  <si>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</si>
  <si>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</si>
  <si>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</si>
  <si>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</si>
  <si>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</si>
  <si>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</si>
  <si>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</si>
  <si>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</si>
  <si>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</si>
  <si>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</si>
  <si>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</si>
  <si>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</si>
  <si>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</si>
  <si>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</si>
  <si>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</si>
  <si>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</si>
  <si>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</si>
  <si>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</si>
  <si>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</si>
  <si>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</si>
  <si>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</si>
  <si>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</si>
  <si>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</si>
  <si>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</si>
  <si>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</si>
  <si>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</si>
  <si>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</si>
  <si>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</si>
  <si>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</si>
  <si>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</si>
  <si>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</si>
  <si>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</si>
  <si>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</si>
  <si>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</si>
  <si>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</si>
  <si>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</si>
  <si>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</si>
  <si>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</si>
  <si>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</si>
  <si>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</si>
  <si>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</si>
  <si>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</si>
  <si>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</si>
  <si>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</si>
  <si>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</si>
  <si>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</si>
  <si>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</si>
  <si>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</si>
  <si>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</si>
  <si>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</si>
  <si>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</si>
  <si>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</si>
  <si>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</si>
  <si>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</si>
  <si>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</si>
  <si>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</si>
  <si>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</si>
  <si>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</si>
  <si>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</si>
  <si>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</si>
  <si>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</si>
  <si>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</si>
  <si>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</si>
  <si>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</si>
  <si>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</si>
  <si>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</si>
  <si>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</si>
  <si>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</si>
  <si>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</si>
  <si>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</si>
  <si>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</si>
  <si>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</si>
  <si>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</si>
  <si>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</si>
  <si>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</si>
  <si>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</si>
  <si>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</si>
  <si>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</si>
  <si>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</si>
  <si>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</si>
  <si>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</si>
  <si>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</si>
  <si>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</si>
  <si>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</si>
  <si>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</si>
  <si>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</si>
  <si>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</si>
  <si>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</si>
  <si>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</si>
  <si>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</si>
  <si>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</si>
  <si>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</si>
  <si>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</si>
  <si>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</si>
  <si>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</si>
  <si>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</si>
  <si>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</si>
  <si>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</si>
  <si>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</si>
  <si>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</si>
  <si>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</si>
  <si>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</si>
  <si>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</si>
  <si>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</si>
  <si>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</si>
  <si>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</si>
  <si>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</si>
  <si>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</si>
  <si>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</si>
  <si>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</si>
  <si>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</si>
  <si>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</si>
  <si>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</si>
  <si>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</si>
  <si>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</si>
  <si>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</si>
  <si>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</si>
  <si>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</si>
  <si>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</si>
  <si>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</si>
  <si>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</si>
  <si>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</si>
  <si>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</si>
  <si>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</si>
  <si>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</si>
  <si>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</si>
  <si>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</si>
  <si>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</si>
  <si>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</si>
  <si>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</si>
  <si>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</si>
  <si>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</si>
  <si>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</si>
  <si>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</si>
  <si>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</si>
  <si>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</si>
  <si>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</si>
  <si>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</si>
  <si>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</si>
  <si>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</si>
  <si>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</si>
  <si>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</si>
  <si>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</si>
  <si>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</si>
  <si>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</si>
  <si>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</si>
  <si>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</si>
  <si>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</si>
  <si>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</si>
  <si>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</si>
  <si>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</si>
  <si>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</si>
  <si>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</si>
  <si>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</si>
  <si>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</si>
  <si>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</si>
  <si>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</si>
  <si>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</si>
  <si>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</si>
  <si>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</si>
  <si>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</si>
  <si>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</si>
  <si>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</si>
  <si>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</si>
  <si>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</si>
  <si>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</si>
  <si>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</si>
  <si>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</si>
  <si>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</si>
  <si>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</si>
  <si>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</si>
  <si>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</si>
  <si>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</si>
  <si>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</si>
  <si>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</si>
  <si>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</si>
  <si>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</si>
  <si>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</si>
  <si>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</si>
  <si>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</si>
  <si>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</si>
  <si>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</si>
  <si>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</si>
  <si>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</si>
  <si>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</si>
  <si>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</si>
  <si>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</si>
  <si>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</si>
  <si>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</si>
  <si>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</si>
  <si>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</si>
  <si>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</si>
  <si>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</si>
  <si>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</si>
  <si>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</si>
  <si>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</si>
  <si>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</si>
  <si>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</si>
  <si>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</si>
  <si>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</si>
  <si>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</si>
  <si>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</si>
  <si>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</si>
  <si>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</si>
  <si>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</si>
  <si>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</si>
  <si>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</si>
  <si>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</si>
  <si>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</si>
  <si>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</si>
  <si>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</si>
  <si>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</si>
  <si>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</si>
  <si>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</si>
  <si>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</si>
  <si>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</si>
  <si>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</si>
  <si>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</si>
  <si>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</si>
  <si>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</si>
  <si>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</si>
  <si>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</si>
  <si>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</si>
  <si>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</si>
  <si>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</si>
  <si>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</si>
  <si>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</si>
  <si>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</si>
  <si>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</si>
  <si>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</si>
  <si>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</si>
  <si>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</si>
  <si>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</si>
  <si>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</si>
  <si>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</si>
  <si>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</si>
  <si>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</si>
  <si>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</si>
  <si>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</si>
  <si>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</si>
  <si>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</si>
  <si>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</si>
  <si>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</si>
  <si>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</si>
  <si>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</si>
  <si>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</si>
  <si>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</si>
  <si>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</si>
  <si>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</si>
  <si>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</si>
  <si>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</si>
  <si>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</si>
  <si>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</si>
  <si>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</si>
  <si>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</si>
  <si>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</si>
  <si>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</si>
  <si>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</si>
  <si>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</si>
  <si>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</si>
  <si>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</si>
  <si>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</si>
  <si>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</si>
  <si>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</si>
  <si>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</si>
  <si>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</si>
  <si>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</si>
  <si>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</si>
  <si>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</si>
  <si>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</si>
  <si>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</si>
  <si>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</si>
  <si>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</si>
  <si>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</si>
  <si>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</si>
  <si>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</si>
  <si>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</si>
  <si>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</si>
  <si>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</si>
  <si>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</si>
  <si>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</si>
  <si>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</si>
  <si>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</si>
  <si>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</si>
  <si>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</si>
  <si>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</si>
  <si>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</si>
  <si>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</si>
  <si>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</si>
  <si>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</si>
  <si>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</si>
  <si>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</si>
  <si>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</si>
  <si>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</si>
  <si>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</si>
  <si>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</si>
  <si>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</si>
  <si>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</si>
  <si>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</si>
  <si>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</si>
  <si>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</si>
  <si>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</si>
  <si>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</si>
  <si>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</si>
  <si>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</si>
  <si>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</si>
  <si>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</si>
  <si>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</si>
  <si>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</si>
  <si>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</si>
  <si>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</si>
  <si>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</si>
  <si>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</si>
  <si>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</si>
  <si>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</si>
  <si>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</si>
  <si>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</si>
  <si>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</si>
  <si>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</si>
  <si>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</si>
  <si>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</si>
  <si>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</si>
  <si>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</si>
  <si>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</si>
  <si>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</si>
  <si>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</si>
  <si>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</si>
  <si>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</si>
  <si>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</si>
  <si>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</si>
  <si>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</si>
  <si>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</si>
  <si>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</si>
  <si>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</si>
  <si>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</si>
  <si>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</si>
  <si>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</si>
  <si>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</si>
  <si>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</si>
  <si>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</si>
  <si>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</si>
  <si>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</si>
  <si>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</si>
  <si>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</si>
  <si>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</si>
  <si>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</si>
  <si>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</si>
  <si>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</si>
  <si>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</si>
  <si>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</si>
  <si>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</si>
  <si>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</si>
  <si>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</si>
  <si>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</si>
  <si>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</si>
  <si>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</si>
  <si>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</si>
  <si>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</si>
  <si>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</si>
  <si>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</si>
  <si>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</si>
  <si>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</si>
  <si>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</si>
  <si>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</si>
  <si>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</si>
  <si>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</si>
  <si>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</si>
  <si>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</si>
  <si>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</si>
  <si>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</si>
  <si>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</si>
  <si>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</si>
  <si>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</si>
  <si>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</si>
  <si>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</si>
  <si>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</si>
  <si>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</si>
  <si>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</si>
  <si>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</si>
  <si>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</si>
  <si>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</si>
  <si>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</si>
  <si>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</si>
  <si>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</si>
  <si>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</si>
  <si>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</si>
  <si>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</si>
  <si>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</si>
  <si>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</si>
  <si>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</si>
  <si>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</si>
  <si>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</si>
  <si>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</si>
  <si>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</si>
  <si>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</si>
  <si>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</si>
  <si>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</si>
  <si>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</si>
  <si>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</si>
  <si>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</si>
  <si>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</si>
  <si>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</si>
  <si>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</si>
  <si>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</si>
  <si>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</si>
  <si>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</si>
  <si>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</si>
  <si>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</si>
  <si>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</si>
  <si>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</si>
  <si>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</si>
  <si>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</si>
  <si>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</si>
  <si>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</si>
  <si>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</si>
  <si>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</si>
  <si>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</si>
  <si>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</si>
  <si>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</si>
  <si>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</si>
  <si>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</si>
  <si>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</si>
  <si>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</si>
  <si>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</si>
  <si>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</si>
  <si>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</si>
  <si>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</si>
  <si>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</si>
  <si>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</si>
  <si>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</si>
  <si>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</si>
  <si>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</si>
  <si>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</si>
  <si>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</si>
  <si>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</si>
  <si>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</si>
  <si>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</si>
  <si>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</si>
  <si>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</si>
  <si>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</si>
  <si>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</si>
  <si>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</si>
  <si>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</si>
  <si>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</si>
  <si>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</si>
  <si>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</si>
  <si>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</si>
  <si>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</si>
  <si>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</si>
  <si>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</si>
  <si>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</si>
  <si>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</si>
  <si>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</si>
  <si>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</si>
  <si>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</si>
  <si>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</si>
  <si>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</si>
  <si>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</si>
  <si>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</si>
  <si>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</si>
  <si>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</si>
  <si>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</si>
  <si>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</si>
  <si>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</si>
  <si>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</si>
  <si>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</si>
  <si>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</si>
  <si>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</si>
  <si>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</si>
  <si>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</si>
  <si>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</si>
  <si>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</si>
  <si>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</si>
  <si>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</si>
  <si>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</si>
  <si>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</si>
  <si>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</si>
  <si>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</si>
  <si>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</si>
  <si>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</si>
  <si>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</si>
  <si>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</si>
  <si>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</si>
  <si>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</si>
  <si>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</si>
  <si>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</si>
  <si>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</si>
  <si>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</si>
  <si>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</si>
  <si>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</si>
  <si>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</si>
  <si>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</si>
  <si>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</si>
  <si>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</si>
  <si>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</si>
  <si>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</si>
  <si>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</si>
  <si>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</si>
  <si>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</si>
  <si>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</si>
  <si>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</si>
  <si>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</si>
  <si>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</si>
  <si>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</si>
  <si>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</si>
  <si>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</si>
  <si>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</si>
  <si>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</si>
  <si>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</si>
  <si>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</si>
  <si>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</si>
  <si>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</si>
  <si>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</si>
  <si>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</si>
  <si>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</si>
  <si>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</si>
  <si>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</si>
  <si>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</si>
  <si>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</si>
  <si>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</si>
  <si>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</si>
  <si>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</si>
  <si>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</si>
  <si>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</si>
  <si>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</si>
  <si>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</si>
  <si>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</si>
  <si>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</si>
  <si>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</si>
  <si>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</si>
  <si>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</si>
  <si>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</si>
  <si>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</si>
  <si>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</si>
  <si>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</si>
  <si>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</si>
  <si>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</si>
  <si>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</si>
  <si>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</si>
  <si>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</si>
  <si>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</si>
  <si>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</si>
  <si>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</si>
  <si>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</si>
  <si>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</si>
  <si>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</si>
  <si>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</si>
  <si>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</si>
  <si>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</si>
  <si>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</si>
  <si>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</si>
  <si>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</si>
  <si>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</si>
  <si>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</si>
  <si>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</si>
  <si>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</si>
  <si>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</si>
  <si>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</si>
  <si>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</si>
  <si>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</si>
  <si>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</si>
  <si>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</si>
  <si>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</si>
  <si>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</si>
  <si>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</si>
  <si>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</si>
  <si>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</si>
  <si>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</si>
  <si>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</si>
  <si>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</si>
  <si>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</si>
  <si>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</si>
  <si>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</si>
  <si>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</si>
  <si>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</si>
  <si>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</si>
  <si>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</si>
  <si>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</si>
  <si>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</si>
  <si>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</si>
  <si>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</si>
  <si>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</si>
  <si>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</si>
  <si>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</si>
  <si>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</si>
  <si>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</si>
  <si>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</si>
  <si>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</si>
  <si>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</si>
  <si>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</si>
  <si>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</si>
  <si>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</si>
  <si>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</si>
  <si>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</si>
  <si>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</si>
  <si>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</si>
  <si>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</si>
  <si>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</si>
  <si>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</si>
  <si>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</si>
  <si>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</si>
  <si>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</si>
  <si>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</si>
  <si>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</si>
  <si>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</si>
  <si>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</si>
  <si>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</si>
  <si>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</si>
  <si>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</si>
  <si>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</si>
  <si>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</si>
  <si>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</si>
  <si>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</si>
  <si>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</si>
  <si>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</si>
  <si>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</si>
  <si>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</si>
  <si>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</si>
  <si>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</si>
  <si>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</si>
  <si>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</si>
  <si>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</si>
  <si>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</si>
  <si>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</si>
  <si>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</si>
  <si>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</si>
  <si>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</si>
  <si>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</si>
  <si>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</si>
  <si>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</si>
  <si>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</si>
  <si>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</si>
  <si>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</si>
  <si>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</si>
  <si>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</si>
  <si>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</si>
  <si>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</si>
  <si>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</si>
  <si>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</si>
  <si>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</si>
  <si>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</si>
  <si>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</si>
  <si>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</si>
  <si>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</si>
  <si>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</si>
  <si>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</si>
  <si>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</si>
  <si>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</si>
  <si>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</si>
  <si>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</si>
  <si>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</si>
  <si>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</si>
  <si>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</si>
  <si>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</si>
  <si>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</si>
  <si>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</si>
  <si>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</si>
  <si>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</si>
  <si>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</si>
  <si>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</si>
  <si>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</si>
  <si>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</si>
  <si>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</si>
  <si>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</si>
  <si>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</si>
  <si>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</si>
  <si>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</si>
  <si>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</si>
  <si>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</si>
  <si>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</si>
  <si>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</si>
  <si>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</si>
  <si>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</si>
  <si>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</si>
  <si>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</si>
  <si>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</si>
  <si>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</si>
  <si>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</si>
  <si>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</si>
  <si>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</si>
  <si>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</si>
  <si>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</si>
  <si>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</si>
  <si>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</si>
  <si>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</si>
  <si>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</si>
  <si>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</si>
  <si>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</si>
  <si>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</si>
  <si>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</si>
  <si>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</si>
  <si>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</si>
  <si>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</si>
  <si>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</si>
  <si>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</si>
  <si>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</si>
  <si>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</si>
  <si>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</si>
  <si>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</si>
  <si>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</si>
  <si>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</si>
  <si>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</si>
  <si>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</si>
  <si>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</si>
  <si>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</si>
  <si>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</si>
  <si>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</si>
  <si>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</si>
  <si>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</si>
  <si>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</si>
  <si>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</si>
  <si>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</si>
  <si>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</si>
  <si>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</si>
  <si>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</si>
  <si>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</si>
  <si>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</si>
  <si>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</si>
  <si>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</si>
  <si>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</si>
  <si>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</si>
  <si>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</si>
  <si>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</si>
  <si>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</si>
  <si>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</si>
  <si>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</si>
  <si>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</si>
  <si>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</si>
  <si>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</si>
  <si>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</si>
  <si>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</si>
  <si>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</si>
  <si>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</si>
  <si>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</si>
  <si>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</si>
  <si>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</si>
  <si>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</si>
  <si>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</si>
  <si>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</si>
  <si>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</si>
  <si>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</si>
  <si>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</si>
  <si>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</si>
  <si>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</si>
  <si>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</si>
  <si>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</si>
  <si>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</si>
  <si>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</si>
  <si>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</si>
  <si>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</si>
  <si>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</si>
  <si>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</si>
  <si>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</si>
  <si>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</si>
  <si>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</si>
  <si>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</si>
  <si>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</si>
  <si>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</si>
  <si>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</si>
  <si>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</si>
  <si>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</si>
  <si>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</si>
  <si>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</si>
  <si>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</si>
  <si>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</si>
  <si>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</si>
  <si>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</si>
  <si>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</si>
  <si>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</si>
  <si>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</si>
  <si>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</si>
  <si>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</si>
  <si>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</si>
  <si>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</si>
  <si>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</si>
  <si>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</si>
  <si>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</si>
  <si>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</si>
  <si>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</si>
  <si>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</si>
  <si>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</si>
  <si>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</si>
  <si>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</si>
  <si>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</si>
  <si>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</si>
  <si>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</si>
  <si>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</si>
  <si>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</si>
  <si>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</si>
  <si>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</si>
  <si>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</si>
  <si>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</si>
  <si>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</si>
  <si>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</si>
  <si>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</si>
  <si>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</si>
  <si>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</si>
  <si>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</si>
  <si>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</si>
  <si>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</si>
  <si>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</si>
  <si>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</si>
  <si>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</si>
  <si>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</si>
  <si>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</si>
  <si>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</si>
  <si>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</si>
  <si>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</si>
  <si>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</si>
  <si>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</si>
  <si>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</si>
  <si>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</si>
  <si>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</si>
  <si>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</si>
  <si>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</si>
  <si>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</si>
  <si>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</si>
  <si>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</si>
  <si>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</si>
  <si>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</si>
  <si>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</si>
  <si>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</si>
  <si>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</si>
  <si>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</si>
  <si>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</si>
  <si>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</si>
  <si>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</si>
  <si>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</si>
  <si>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</si>
  <si>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</si>
  <si>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</si>
  <si>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</si>
  <si>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</si>
  <si>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</si>
  <si>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</si>
  <si>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</si>
  <si>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</si>
  <si>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</si>
  <si>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</si>
  <si>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</si>
  <si>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</si>
  <si>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</si>
  <si>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</si>
  <si>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</si>
  <si>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</si>
  <si>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</si>
  <si>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</si>
  <si>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</si>
  <si>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</si>
  <si>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</si>
  <si>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</si>
  <si>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</si>
  <si>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</si>
  <si>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</si>
  <si>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</si>
  <si>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</si>
  <si>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</si>
  <si>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</si>
  <si>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</si>
  <si>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</si>
  <si>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</si>
  <si>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</si>
  <si>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</si>
  <si>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</si>
  <si>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</si>
  <si>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</si>
  <si>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</si>
  <si>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</si>
  <si>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</si>
  <si>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</si>
  <si>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</si>
  <si>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</si>
  <si>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</si>
  <si>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</si>
  <si>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</si>
  <si>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</si>
  <si>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</si>
  <si>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</si>
  <si>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</si>
  <si>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</si>
  <si>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</si>
  <si>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</si>
  <si>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</si>
  <si>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</si>
  <si>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</si>
  <si>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</si>
  <si>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</si>
  <si>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</si>
  <si>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</si>
  <si>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</si>
  <si>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</si>
  <si>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</si>
  <si>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</si>
  <si>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</si>
  <si>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</si>
  <si>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</si>
  <si>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</si>
  <si>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</si>
  <si>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</si>
  <si>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</si>
  <si>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</si>
  <si>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</si>
  <si>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</si>
  <si>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</si>
  <si>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</si>
  <si>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</si>
  <si>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</si>
  <si>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</si>
  <si>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</si>
  <si>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</si>
  <si>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</si>
  <si>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</si>
  <si>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</si>
  <si>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</si>
  <si>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</si>
  <si>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</si>
  <si>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</si>
  <si>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</si>
  <si>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</si>
  <si>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</si>
  <si>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</si>
  <si>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</si>
  <si>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</si>
  <si>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</si>
  <si>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</si>
  <si>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</si>
  <si>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</si>
  <si>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</si>
  <si>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</si>
  <si>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</si>
  <si>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</si>
  <si>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</si>
  <si>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</si>
  <si>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</si>
  <si>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</si>
  <si>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</si>
  <si>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</si>
  <si>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</si>
  <si>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</si>
  <si>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</si>
  <si>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</si>
  <si>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</si>
  <si>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</si>
  <si>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</si>
  <si>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</si>
  <si>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</si>
  <si>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</si>
  <si>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</si>
  <si>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</si>
  <si>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</si>
  <si>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</si>
  <si>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</si>
  <si>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</si>
  <si>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</si>
  <si>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</si>
  <si>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</si>
  <si>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</si>
  <si>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</si>
  <si>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</si>
  <si>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</si>
  <si>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</si>
  <si>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</si>
  <si>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</si>
  <si>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</si>
  <si>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</si>
  <si>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</si>
  <si>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</si>
  <si>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</si>
  <si>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</si>
  <si>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</si>
  <si>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</si>
  <si>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</si>
  <si>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</si>
  <si>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</si>
  <si>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</si>
  <si>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</si>
  <si>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</si>
  <si>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</si>
  <si>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</si>
  <si>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</si>
  <si>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</si>
  <si>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</si>
  <si>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</si>
  <si>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</si>
  <si>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</si>
  <si>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</si>
  <si>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</si>
  <si>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</si>
  <si>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</si>
  <si>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</si>
  <si>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</si>
  <si>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</si>
  <si>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</si>
  <si>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</si>
  <si>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</si>
  <si>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</si>
  <si>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</si>
  <si>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</si>
  <si>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</si>
  <si>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</si>
  <si>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</si>
  <si>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</si>
  <si>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</si>
  <si>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</si>
  <si>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</si>
  <si>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</si>
  <si>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</si>
  <si>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</si>
  <si>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</si>
  <si>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</si>
  <si>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</si>
  <si>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</si>
  <si>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</si>
  <si>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</si>
  <si>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</si>
  <si>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</si>
  <si>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</si>
  <si>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</si>
  <si>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</si>
  <si>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</si>
  <si>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</si>
  <si>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</si>
  <si>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</si>
  <si>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</si>
  <si>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</si>
  <si>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</si>
  <si>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</si>
  <si>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</si>
  <si>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</si>
  <si>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</si>
  <si>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</si>
  <si>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</si>
  <si>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</si>
  <si>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</si>
  <si>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</si>
  <si>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</si>
  <si>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</si>
  <si>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</si>
  <si>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</si>
  <si>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</si>
  <si>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</si>
  <si>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</si>
  <si>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</si>
  <si>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</si>
  <si>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</si>
  <si>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</si>
  <si>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</si>
  <si>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</si>
  <si>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</si>
  <si>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</si>
  <si>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</si>
  <si>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</si>
  <si>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</si>
  <si>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</si>
  <si>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</si>
  <si>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</si>
  <si>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</si>
  <si>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</si>
  <si>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</si>
  <si>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</si>
  <si>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</si>
  <si>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</si>
  <si>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</si>
  <si>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</si>
  <si>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</si>
  <si>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</si>
  <si>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</si>
  <si>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</si>
  <si>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</si>
  <si>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</si>
  <si>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</si>
  <si>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</si>
  <si>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</si>
  <si>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</si>
  <si>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</si>
  <si>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</si>
  <si>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</si>
  <si>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</si>
  <si>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</si>
  <si>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</si>
  <si>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</si>
  <si>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</si>
  <si>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</si>
  <si>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</si>
  <si>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</si>
  <si>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</si>
  <si>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</si>
  <si>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</si>
  <si>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</si>
  <si>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</si>
  <si>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</si>
  <si>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</si>
  <si>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</si>
  <si>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</si>
  <si>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</si>
  <si>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</si>
  <si>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</si>
  <si>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</si>
  <si>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</si>
  <si>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</si>
  <si>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</si>
  <si>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</si>
  <si>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</si>
  <si>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</si>
  <si>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</si>
  <si>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</si>
  <si>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</si>
  <si>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</si>
  <si>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</si>
  <si>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</si>
  <si>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</si>
  <si>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</si>
  <si>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</si>
  <si>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</si>
  <si>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</si>
  <si>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</si>
  <si>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</si>
  <si>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</si>
  <si>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</si>
  <si>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</si>
  <si>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</si>
  <si>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</si>
  <si>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</si>
  <si>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</si>
  <si>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</si>
  <si>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</si>
  <si>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</si>
  <si>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</si>
  <si>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</si>
  <si>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</si>
  <si>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</si>
  <si>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</si>
  <si>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</si>
  <si>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</si>
  <si>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</si>
  <si>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</si>
  <si>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</si>
  <si>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</si>
  <si>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</si>
  <si>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</si>
  <si>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</si>
  <si>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</si>
  <si>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</si>
  <si>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</si>
  <si>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</si>
  <si>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</si>
  <si>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</si>
  <si>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</si>
  <si>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</si>
  <si>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</si>
  <si>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</si>
  <si>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</si>
  <si>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</si>
  <si>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</si>
  <si>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</si>
  <si>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</si>
  <si>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</si>
  <si>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</si>
  <si>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</si>
  <si>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</si>
  <si>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</si>
  <si>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</si>
  <si>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</si>
  <si>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</si>
  <si>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</si>
  <si>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</si>
  <si>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</si>
  <si>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</si>
  <si>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</si>
  <si>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</si>
  <si>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</si>
  <si>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</si>
  <si>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</si>
  <si>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</si>
  <si>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</si>
  <si>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</si>
  <si>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</si>
  <si>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</si>
  <si>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</si>
  <si>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</si>
  <si>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</si>
  <si>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</si>
  <si>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</si>
  <si>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</si>
  <si>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</si>
  <si>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</si>
  <si>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</si>
  <si>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</si>
  <si>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</si>
  <si>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</si>
  <si>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</si>
  <si>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</si>
  <si>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</si>
  <si>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</si>
  <si>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</si>
  <si>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</si>
  <si>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</si>
  <si>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</si>
  <si>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</si>
  <si>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</si>
  <si>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</si>
  <si>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</si>
  <si>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</si>
  <si>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</si>
  <si>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</si>
  <si>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</si>
  <si>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</si>
  <si>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</si>
  <si>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</si>
  <si>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</si>
  <si>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</si>
  <si>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</si>
  <si>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</si>
  <si>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</si>
  <si>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</si>
  <si>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</si>
  <si>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</si>
  <si>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</si>
  <si>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</si>
  <si>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</si>
  <si>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</si>
  <si>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</si>
  <si>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</si>
  <si>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</si>
  <si>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</si>
  <si>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</si>
  <si>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</si>
  <si>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</si>
  <si>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</si>
  <si>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</si>
  <si>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</si>
  <si>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</si>
  <si>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</si>
  <si>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</si>
  <si>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</si>
  <si>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</si>
  <si>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</si>
  <si>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</si>
  <si>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</si>
  <si>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</si>
  <si>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</si>
  <si>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</si>
  <si>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</si>
  <si>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</si>
  <si>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</si>
  <si>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</si>
  <si>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</si>
  <si>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</si>
  <si>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</si>
  <si>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</si>
  <si>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</si>
  <si>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</si>
  <si>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</si>
  <si>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</si>
  <si>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</si>
  <si>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</si>
  <si>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</si>
  <si>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</si>
  <si>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</si>
  <si>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</si>
  <si>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</si>
  <si>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</si>
  <si>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</si>
  <si>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</si>
  <si>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</si>
  <si>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</si>
  <si>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</si>
  <si>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</si>
  <si>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</si>
  <si>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</si>
  <si>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</si>
  <si>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</si>
  <si>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</si>
  <si>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</si>
  <si>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</si>
  <si>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</si>
  <si>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</si>
  <si>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</si>
  <si>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</si>
  <si>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</si>
  <si>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</si>
  <si>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</si>
  <si>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</si>
  <si>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</si>
  <si>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</si>
  <si>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</si>
  <si>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</si>
  <si>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</si>
  <si>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</si>
  <si>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</si>
  <si>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</si>
  <si>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</si>
  <si>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</si>
  <si>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</si>
  <si>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</si>
  <si>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</si>
  <si>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</si>
  <si>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</si>
  <si>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</si>
  <si>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</si>
  <si>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</si>
  <si>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</si>
  <si>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</si>
  <si>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</si>
  <si>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</si>
  <si>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</si>
  <si>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</si>
  <si>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</si>
  <si>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</si>
  <si>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</si>
  <si>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</si>
  <si>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</si>
  <si>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</si>
  <si>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</si>
  <si>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</si>
  <si>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</si>
  <si>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</si>
  <si>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</si>
  <si>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</si>
  <si>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</si>
  <si>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</si>
  <si>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</si>
  <si>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</si>
  <si>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</si>
  <si>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</si>
  <si>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</si>
  <si>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</si>
  <si>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</si>
  <si>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</si>
  <si>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</si>
  <si>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</si>
  <si>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</si>
  <si>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</si>
  <si>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</si>
  <si>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</si>
  <si>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</si>
  <si>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</si>
  <si>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</si>
  <si>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</si>
  <si>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</si>
  <si>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</si>
  <si>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</si>
  <si>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</si>
  <si>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</si>
  <si>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</si>
  <si>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</si>
  <si>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</si>
  <si>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</si>
  <si>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</si>
  <si>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</si>
  <si>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</si>
  <si>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</si>
  <si>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</si>
  <si>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</si>
  <si>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</si>
  <si>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</si>
  <si>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</si>
  <si>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</si>
  <si>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</si>
  <si>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</si>
  <si>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</si>
  <si>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</si>
  <si>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</si>
  <si>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</si>
  <si>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</si>
  <si>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</si>
  <si>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</si>
  <si>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</si>
  <si>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</si>
  <si>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</si>
  <si>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</si>
  <si>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</si>
  <si>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</si>
  <si>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</si>
  <si>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</si>
  <si>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</si>
  <si>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</si>
  <si>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</si>
  <si>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</si>
  <si>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</si>
  <si>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</si>
  <si>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</si>
  <si>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</si>
  <si>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</si>
  <si>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</si>
  <si>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</si>
  <si>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</si>
  <si>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</si>
  <si>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</si>
  <si>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</si>
  <si>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</si>
  <si>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</si>
  <si>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</si>
  <si>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</si>
  <si>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</si>
  <si>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</si>
  <si>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</si>
  <si>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</si>
  <si>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</si>
  <si>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</si>
  <si>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</si>
  <si>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</si>
  <si>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</si>
  <si>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</si>
  <si>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</si>
  <si>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</si>
  <si>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</si>
  <si>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</si>
  <si>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</si>
  <si>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</si>
  <si>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</si>
  <si>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</si>
  <si>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</si>
  <si>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</si>
  <si>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</si>
  <si>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</si>
  <si>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</si>
  <si>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</si>
  <si>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</si>
  <si>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</si>
  <si>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</si>
  <si>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</si>
  <si>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</si>
  <si>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</si>
  <si>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</si>
  <si>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</si>
  <si>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</si>
  <si>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</si>
  <si>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</si>
  <si>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</si>
  <si>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</si>
  <si>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</si>
  <si>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</si>
  <si>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</si>
  <si>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</si>
  <si>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</si>
  <si>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</si>
  <si>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</si>
  <si>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</si>
  <si>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</si>
  <si>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</si>
  <si>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</si>
  <si>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</si>
  <si>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</si>
  <si>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</si>
  <si>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</si>
  <si>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</si>
  <si>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</si>
  <si>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</si>
  <si>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</si>
  <si>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</si>
  <si>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</si>
  <si>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</si>
  <si>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</si>
  <si>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</si>
  <si>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</si>
  <si>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</si>
  <si>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</si>
  <si>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</si>
  <si>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</si>
  <si>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</si>
  <si>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</si>
  <si>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</si>
  <si>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</si>
  <si>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</si>
  <si>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</si>
  <si>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</si>
  <si>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</si>
  <si>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</si>
  <si>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</si>
  <si>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</si>
  <si>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</si>
  <si>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</si>
  <si>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</si>
  <si>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</si>
  <si>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</si>
  <si>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</si>
  <si>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</si>
  <si>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</si>
  <si>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</si>
  <si>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</si>
  <si>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</si>
  <si>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</si>
  <si>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</si>
  <si>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</si>
  <si>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</si>
  <si>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</si>
  <si>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</si>
  <si>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</si>
  <si>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</si>
  <si>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</si>
  <si>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</si>
  <si>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</si>
  <si>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</si>
  <si>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</si>
  <si>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</si>
  <si>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</si>
  <si>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</si>
  <si>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</si>
  <si>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</si>
  <si>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</si>
  <si>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</si>
  <si>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</si>
  <si>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</si>
  <si>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</si>
  <si>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</si>
  <si>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</si>
  <si>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</si>
  <si>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</si>
  <si>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</si>
  <si>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</si>
  <si>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</si>
  <si>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</si>
  <si>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</si>
  <si>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</si>
  <si>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</si>
  <si>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</si>
  <si>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</si>
  <si>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</si>
  <si>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</si>
  <si>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</si>
  <si>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</si>
  <si>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</si>
  <si>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</si>
  <si>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</si>
  <si>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</si>
  <si>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</si>
  <si>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</si>
  <si>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</si>
  <si>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</si>
  <si>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</si>
  <si>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</si>
  <si>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</si>
  <si>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</si>
  <si>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</si>
  <si>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</si>
  <si>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</si>
  <si>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</si>
  <si>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</si>
  <si>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</si>
  <si>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</si>
  <si>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</si>
  <si>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</si>
  <si>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</si>
  <si>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</si>
  <si>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</si>
  <si>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</si>
  <si>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</si>
  <si>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</si>
  <si>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</si>
  <si>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</si>
  <si>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</si>
  <si>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</si>
  <si>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</si>
  <si>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</si>
  <si>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</si>
  <si>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</si>
  <si>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</si>
  <si>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</si>
  <si>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</si>
  <si>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</si>
  <si>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</si>
  <si>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</si>
  <si>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</si>
  <si>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</si>
  <si>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</si>
  <si>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</si>
  <si>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</si>
  <si>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</si>
  <si>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</si>
  <si>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</si>
  <si>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</si>
  <si>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</si>
  <si>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</si>
  <si>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</si>
  <si>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</si>
  <si>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</si>
  <si>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</si>
  <si>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</si>
  <si>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</si>
  <si>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</si>
  <si>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</si>
  <si>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</si>
  <si>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</si>
  <si>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</si>
  <si>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</si>
  <si>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</si>
  <si>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</si>
  <si>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</si>
  <si>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</si>
  <si>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</si>
  <si>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</si>
  <si>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</si>
  <si>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</si>
  <si>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</si>
  <si>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</si>
  <si>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</si>
  <si>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</si>
  <si>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</si>
  <si>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</si>
  <si>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</si>
  <si>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</si>
  <si>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</si>
  <si>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</si>
  <si>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</si>
  <si>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</si>
  <si>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</si>
  <si>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</si>
  <si>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</si>
  <si>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</si>
  <si>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</si>
  <si>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</si>
  <si>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</si>
  <si>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</si>
  <si>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</si>
  <si>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</si>
  <si>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</si>
  <si>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</si>
  <si>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</si>
  <si>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</si>
  <si>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</si>
  <si>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</si>
  <si>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</si>
  <si>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</si>
  <si>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</si>
  <si>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</si>
  <si>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</si>
  <si>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</si>
  <si>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</si>
  <si>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</si>
  <si>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</si>
  <si>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</si>
  <si>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</si>
  <si>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</si>
  <si>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</si>
  <si>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</si>
  <si>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</si>
  <si>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</si>
  <si>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</si>
  <si>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</si>
  <si>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</si>
  <si>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</si>
  <si>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</si>
  <si>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</si>
  <si>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</si>
  <si>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</si>
  <si>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</si>
  <si>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</si>
  <si>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</si>
  <si>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</si>
  <si>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</si>
  <si>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</si>
  <si>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</si>
  <si>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</si>
  <si>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</si>
  <si>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</si>
  <si>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</si>
  <si>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</si>
  <si>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</si>
  <si>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</si>
  <si>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</si>
  <si>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</si>
  <si>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</si>
  <si>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</si>
  <si>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</si>
  <si>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</si>
  <si>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</si>
  <si>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</si>
  <si>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</si>
  <si>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</si>
  <si>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</si>
  <si>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</si>
  <si>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</si>
  <si>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</si>
  <si>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</si>
  <si>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</si>
  <si>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</si>
  <si>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</si>
  <si>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</si>
  <si>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</si>
  <si>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</si>
  <si>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</si>
  <si>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</si>
  <si>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</si>
  <si>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</si>
  <si>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</si>
  <si>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</si>
  <si>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</si>
  <si>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</si>
  <si>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</si>
  <si>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</si>
  <si>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</si>
  <si>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</si>
  <si>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</si>
  <si>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</si>
  <si>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</si>
  <si>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</si>
  <si>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</si>
  <si>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</si>
  <si>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</si>
  <si>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</si>
  <si>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</si>
  <si>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</si>
  <si>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</si>
  <si>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</si>
  <si>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</si>
  <si>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</si>
  <si>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</si>
  <si>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</si>
  <si>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</si>
  <si>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</si>
  <si>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</si>
  <si>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</si>
  <si>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</si>
  <si>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</si>
  <si>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</si>
  <si>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</si>
  <si>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</si>
  <si>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</si>
  <si>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</si>
  <si>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</si>
  <si>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</si>
  <si>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</si>
  <si>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</si>
  <si>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</si>
  <si>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</si>
  <si>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</si>
  <si>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</si>
  <si>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</si>
  <si>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</si>
  <si>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</si>
  <si>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</si>
  <si>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</si>
  <si>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</si>
  <si>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</si>
  <si>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</si>
  <si>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</si>
  <si>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</si>
  <si>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</si>
  <si>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</si>
  <si>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</si>
  <si>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</si>
  <si>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</si>
  <si>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</si>
  <si>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</si>
  <si>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</si>
  <si>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</si>
  <si>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</si>
  <si>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</si>
  <si>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</si>
  <si>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</si>
  <si>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</si>
  <si>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</si>
  <si>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</si>
  <si>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</si>
  <si>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</si>
  <si>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</si>
  <si>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</si>
  <si>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</si>
  <si>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</si>
  <si>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</si>
  <si>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</si>
  <si>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</si>
  <si>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</si>
  <si>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</si>
  <si>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</si>
  <si>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</si>
  <si>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</si>
  <si>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</si>
  <si>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</si>
  <si>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</si>
  <si>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</si>
  <si>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</si>
  <si>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</si>
  <si>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</si>
  <si>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</si>
  <si>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</si>
  <si>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</si>
  <si>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</si>
  <si>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</si>
  <si>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</si>
  <si>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</si>
  <si>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</si>
  <si>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</si>
  <si>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</si>
  <si>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</si>
  <si>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</si>
  <si>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</si>
  <si>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</si>
  <si>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</si>
  <si>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</si>
  <si>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</si>
  <si>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</si>
  <si>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</si>
  <si>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</si>
  <si>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</si>
  <si>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</si>
  <si>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</si>
  <si>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</si>
  <si>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</si>
  <si>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</si>
  <si>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</si>
  <si>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</si>
  <si>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</si>
  <si>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</si>
  <si>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</si>
  <si>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</si>
  <si>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</si>
  <si>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</si>
  <si>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</si>
  <si>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</si>
  <si>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</si>
  <si>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</si>
  <si>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</si>
  <si>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</si>
  <si>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</si>
  <si>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</si>
  <si>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</si>
  <si>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</si>
  <si>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</si>
  <si>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</si>
  <si>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</si>
  <si>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</si>
  <si>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</si>
  <si>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</si>
  <si>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</si>
  <si>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</si>
  <si>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</si>
  <si>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</si>
  <si>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</si>
  <si>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</si>
  <si>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</si>
  <si>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</si>
  <si>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</si>
  <si>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</si>
  <si>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</si>
  <si>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</si>
  <si>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</si>
  <si>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</si>
  <si>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</si>
  <si>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</si>
  <si>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</si>
  <si>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</si>
  <si>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</si>
  <si>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</si>
  <si>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</si>
  <si>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</si>
  <si>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</si>
  <si>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</si>
  <si>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</si>
  <si>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</si>
  <si>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</si>
  <si>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</si>
  <si>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</si>
  <si>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</si>
  <si>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</si>
  <si>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</si>
  <si>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</si>
  <si>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</si>
  <si>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</si>
  <si>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</si>
  <si>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</si>
  <si>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</si>
  <si>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</si>
  <si>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</si>
  <si>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</si>
  <si>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</si>
  <si>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</si>
  <si>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</si>
  <si>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</si>
  <si>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</si>
  <si>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</si>
  <si>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</si>
  <si>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</si>
  <si>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</si>
  <si>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</si>
  <si>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</si>
  <si>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</si>
  <si>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</si>
  <si>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</si>
  <si>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</si>
  <si>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</si>
  <si>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</si>
  <si>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</si>
  <si>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</si>
  <si>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</si>
  <si>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</si>
  <si>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</si>
  <si>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</si>
  <si>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</si>
  <si>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</si>
  <si>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</si>
  <si>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</si>
  <si>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</si>
  <si>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</si>
  <si>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</si>
  <si>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</si>
  <si>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</si>
  <si>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</si>
  <si>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</si>
  <si>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</si>
  <si>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</si>
  <si>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</si>
  <si>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</si>
  <si>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</si>
  <si>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</si>
  <si>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</si>
  <si>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</si>
  <si>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</si>
  <si>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</si>
  <si>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</si>
  <si>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</si>
  <si>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</si>
  <si>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</si>
  <si>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</si>
  <si>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</si>
  <si>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</si>
  <si>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</si>
  <si>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</si>
  <si>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</si>
  <si>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</si>
  <si>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</si>
  <si>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</si>
  <si>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</si>
  <si>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</si>
  <si>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</si>
  <si>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</si>
  <si>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</si>
  <si>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</si>
  <si>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</si>
  <si>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</si>
  <si>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</si>
  <si>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</si>
  <si>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</si>
  <si>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</si>
  <si>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</si>
  <si>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</si>
  <si>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</si>
  <si>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</si>
  <si>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</si>
  <si>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</si>
  <si>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</si>
  <si>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</si>
  <si>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</si>
  <si>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</si>
  <si>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</si>
  <si>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</si>
  <si>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</si>
  <si>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</si>
  <si>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</si>
  <si>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</si>
  <si>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</si>
  <si>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</si>
  <si>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</si>
  <si>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</si>
  <si>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</si>
  <si>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</si>
  <si>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</si>
  <si>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</si>
  <si>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</si>
  <si>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</si>
  <si>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</si>
  <si>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</si>
  <si>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</si>
  <si>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</si>
  <si>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</si>
  <si>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</si>
  <si>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</si>
  <si>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</si>
  <si>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</si>
  <si>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</si>
  <si>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</si>
  <si>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</si>
  <si>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</si>
  <si>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</si>
  <si>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</si>
  <si>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</si>
  <si>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</si>
  <si>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</si>
  <si>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</si>
  <si>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</si>
  <si>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</si>
  <si>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</si>
  <si>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</si>
  <si>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</si>
  <si>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</si>
  <si>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</si>
  <si>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</si>
  <si>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</si>
  <si>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</si>
  <si>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</si>
  <si>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</si>
  <si>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</si>
  <si>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</si>
  <si>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</si>
  <si>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</si>
  <si>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</si>
  <si>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</si>
  <si>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</si>
  <si>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</si>
  <si>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</si>
  <si>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</si>
  <si>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</si>
  <si>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</si>
  <si>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</si>
  <si>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</si>
  <si>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</si>
  <si>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</si>
  <si>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</si>
  <si>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</si>
  <si>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</si>
  <si>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</si>
  <si>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</si>
  <si>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</si>
  <si>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</si>
  <si>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</si>
  <si>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</si>
  <si>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</si>
  <si>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</si>
  <si>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</si>
  <si>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</si>
  <si>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</si>
  <si>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</si>
  <si>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</si>
  <si>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</si>
  <si>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</si>
  <si>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</si>
  <si>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</si>
  <si>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</si>
  <si>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</si>
  <si>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</si>
  <si>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</si>
  <si>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</si>
  <si>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</si>
  <si>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</si>
  <si>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</si>
  <si>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</si>
  <si>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</si>
  <si>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</si>
  <si>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</si>
  <si>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</si>
  <si>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</si>
  <si>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</si>
  <si>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</si>
  <si>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</si>
  <si>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</si>
  <si>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</si>
  <si>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</si>
  <si>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</si>
  <si>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</si>
  <si>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</si>
  <si>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</si>
  <si>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</si>
  <si>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</si>
  <si>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</si>
  <si>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</si>
  <si>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</si>
  <si>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</si>
  <si>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</si>
  <si>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</si>
  <si>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</si>
  <si>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</si>
  <si>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</si>
  <si>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</si>
  <si>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</si>
  <si>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</si>
  <si>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</si>
  <si>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</si>
  <si>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</si>
  <si>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</si>
  <si>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</si>
  <si>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</si>
  <si>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</si>
  <si>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</si>
  <si>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</si>
  <si>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</si>
  <si>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</si>
  <si>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</si>
  <si>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</si>
  <si>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</si>
  <si>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</si>
  <si>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</si>
  <si>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</si>
  <si>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</si>
  <si>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</si>
  <si>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</si>
  <si>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</si>
  <si>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</si>
  <si>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</si>
  <si>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</si>
  <si>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</si>
  <si>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</si>
  <si>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</si>
  <si>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</si>
  <si>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</si>
  <si>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</si>
  <si>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</si>
  <si>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</si>
  <si>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</si>
  <si>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</si>
  <si>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</si>
  <si>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</si>
  <si>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</si>
  <si>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</si>
  <si>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</si>
  <si>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</si>
  <si>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</si>
  <si>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</si>
  <si>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</si>
  <si>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</si>
  <si>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</si>
  <si>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</si>
  <si>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</si>
  <si>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</si>
  <si>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</si>
  <si>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</si>
  <si>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</si>
  <si>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</si>
  <si>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</si>
  <si>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</si>
  <si>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</si>
  <si>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</si>
  <si>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</si>
  <si>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</si>
  <si>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</si>
  <si>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</si>
  <si>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</si>
  <si>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</si>
  <si>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</si>
  <si>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</si>
  <si>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</si>
  <si>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</si>
  <si>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</si>
  <si>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</si>
  <si>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</si>
  <si>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</si>
  <si>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</si>
  <si>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</si>
  <si>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</si>
  <si>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</si>
  <si>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</si>
  <si>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</si>
  <si>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</si>
  <si>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</si>
  <si>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</si>
  <si>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</si>
  <si>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</si>
  <si>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</si>
  <si>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</si>
  <si>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</si>
  <si>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</si>
  <si>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</si>
  <si>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</si>
  <si>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</si>
  <si>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</si>
  <si>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</si>
  <si>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</si>
  <si>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</si>
  <si>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</si>
  <si>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</si>
  <si>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</si>
  <si>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</si>
  <si>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</si>
  <si>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</si>
  <si>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</si>
  <si>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</si>
  <si>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</si>
  <si>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</si>
  <si>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</si>
  <si>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</si>
  <si>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</si>
  <si>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</si>
  <si>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</si>
  <si>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</si>
  <si>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</si>
  <si>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</si>
  <si>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</si>
  <si>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</si>
  <si>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</si>
  <si>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</si>
  <si>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</si>
  <si>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</si>
  <si>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</si>
  <si>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</si>
  <si>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</si>
  <si>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</si>
  <si>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</si>
  <si>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</si>
  <si>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</si>
  <si>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</si>
  <si>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</si>
  <si>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</si>
  <si>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</si>
  <si>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</si>
  <si>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</si>
  <si>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</si>
  <si>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</si>
  <si>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</si>
  <si>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</si>
  <si>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</si>
  <si>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</si>
  <si>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</si>
  <si>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</si>
  <si>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</si>
  <si>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</si>
  <si>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</si>
  <si>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</si>
  <si>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</si>
  <si>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</si>
  <si>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</si>
  <si>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</si>
  <si>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</si>
  <si>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</si>
  <si>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</si>
  <si>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</si>
  <si>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</si>
  <si>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</si>
  <si>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</si>
  <si>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</si>
  <si>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</si>
  <si>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</si>
  <si>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</si>
  <si>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</si>
  <si>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</si>
  <si>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</si>
  <si>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</si>
  <si>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</si>
  <si>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</si>
  <si>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</si>
  <si>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</si>
  <si>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</si>
  <si>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</si>
  <si>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</si>
  <si>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</si>
  <si>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</si>
  <si>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</si>
  <si>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</si>
  <si>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</si>
  <si>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</si>
  <si>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</si>
  <si>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</si>
  <si>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</si>
  <si>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</si>
  <si>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</si>
  <si>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</si>
  <si>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</si>
  <si>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</si>
  <si>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</si>
  <si>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</si>
  <si>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</si>
  <si>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</si>
  <si>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</si>
  <si>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</si>
  <si>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</si>
  <si>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</si>
  <si>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</si>
  <si>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</si>
  <si>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</si>
  <si>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</si>
  <si>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</si>
  <si>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</si>
  <si>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</si>
  <si>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</si>
  <si>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</si>
  <si>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</si>
  <si>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</si>
  <si>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</si>
  <si>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</si>
  <si>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</si>
  <si>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</si>
  <si>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</si>
  <si>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</si>
  <si>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</si>
  <si>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</si>
  <si>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</si>
  <si>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</si>
  <si>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</si>
  <si>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</si>
  <si>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</si>
  <si>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</si>
  <si>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</si>
  <si>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</si>
  <si>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</si>
  <si>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</si>
  <si>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</si>
  <si>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</si>
  <si>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</si>
  <si>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</si>
  <si>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</si>
  <si>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</si>
  <si>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</si>
  <si>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</si>
  <si>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</si>
  <si>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</si>
  <si>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</si>
  <si>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</si>
  <si>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</si>
  <si>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</si>
  <si>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</si>
  <si>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</si>
  <si>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</si>
  <si>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</si>
  <si>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</si>
  <si>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</si>
  <si>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</si>
  <si>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</si>
  <si>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</si>
  <si>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</si>
  <si>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</si>
  <si>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</si>
  <si>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</si>
  <si>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</si>
  <si>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</si>
  <si>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</si>
  <si>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</si>
  <si>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</si>
  <si>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</si>
  <si>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</si>
  <si>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</si>
  <si>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</si>
  <si>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</si>
  <si>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</si>
  <si>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</si>
  <si>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</si>
  <si>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</si>
  <si>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</si>
  <si>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</si>
  <si>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</si>
  <si>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</si>
  <si>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</si>
  <si>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</si>
  <si>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</si>
  <si>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</si>
  <si>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</si>
  <si>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</si>
  <si>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</si>
  <si>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</si>
  <si>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</si>
  <si>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</si>
  <si>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</si>
  <si>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</si>
  <si>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</si>
  <si>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</si>
  <si>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</si>
  <si>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</si>
  <si>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</si>
  <si>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</si>
  <si>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</si>
  <si>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</si>
  <si>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</si>
  <si>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</si>
  <si>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</si>
  <si>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</si>
  <si>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</si>
  <si>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</si>
  <si>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</si>
  <si>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</si>
  <si>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</si>
  <si>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</si>
  <si>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</si>
  <si>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</si>
  <si>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</si>
  <si>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</si>
  <si>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</si>
  <si>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</si>
  <si>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</si>
  <si>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</si>
  <si>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</si>
  <si>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</si>
  <si>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</si>
  <si>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</si>
  <si>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</si>
  <si>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</si>
  <si>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</si>
  <si>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</si>
  <si>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</si>
  <si>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</si>
  <si>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</si>
  <si>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</si>
  <si>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</si>
  <si>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</si>
  <si>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</si>
  <si>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</si>
  <si>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</si>
  <si>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</si>
  <si>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</si>
  <si>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</si>
  <si>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</si>
  <si>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</si>
  <si>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</si>
  <si>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</si>
  <si>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</si>
  <si>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</si>
  <si>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</si>
  <si>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</si>
  <si>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</si>
  <si>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</si>
  <si>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</si>
  <si>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</si>
  <si>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</si>
  <si>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</si>
  <si>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</si>
  <si>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</si>
  <si>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</si>
  <si>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</si>
  <si>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</si>
  <si>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</si>
  <si>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</si>
  <si>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</si>
  <si>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</si>
  <si>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</si>
  <si>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</si>
  <si>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</si>
  <si>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</si>
  <si>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</si>
  <si>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</si>
  <si>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</si>
  <si>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</si>
  <si>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</si>
  <si>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</si>
  <si>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</si>
  <si>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</si>
  <si>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</si>
  <si>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</si>
  <si>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</si>
  <si>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</si>
  <si>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</si>
  <si>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</si>
  <si>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</si>
  <si>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</si>
  <si>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</si>
  <si>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</si>
  <si>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</si>
  <si>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</si>
  <si>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</si>
  <si>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</si>
  <si>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</si>
  <si>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</si>
  <si>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</si>
  <si>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</si>
  <si>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</si>
  <si>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</si>
  <si>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</si>
  <si>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</si>
  <si>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</si>
  <si>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</si>
  <si>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</si>
  <si>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</si>
  <si>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</si>
  <si>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</si>
  <si>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</si>
  <si>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</si>
  <si>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</si>
  <si>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</si>
  <si>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</si>
  <si>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</si>
  <si>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</si>
  <si>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</si>
  <si>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</si>
  <si>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</si>
  <si>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</si>
  <si>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</si>
  <si>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</si>
  <si>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</si>
  <si>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</si>
  <si>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</si>
  <si>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</si>
  <si>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</si>
  <si>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</si>
  <si>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</si>
  <si>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</si>
  <si>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</si>
  <si>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</si>
  <si>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</si>
  <si>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</si>
  <si>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</si>
  <si>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</si>
  <si>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</si>
  <si>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</si>
  <si>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</si>
  <si>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</si>
  <si>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</si>
  <si>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</si>
  <si>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</si>
  <si>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</si>
  <si>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</si>
  <si>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</si>
  <si>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</si>
  <si>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</si>
  <si>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</si>
  <si>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</si>
  <si>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</si>
  <si>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</si>
  <si>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</si>
  <si>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</si>
  <si>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</si>
  <si>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</si>
  <si>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</si>
  <si>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</si>
  <si>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</si>
  <si>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</si>
  <si>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</si>
  <si>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</si>
  <si>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</si>
  <si>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</si>
  <si>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</si>
  <si>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</si>
  <si>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</si>
  <si>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</si>
  <si>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</si>
  <si>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</si>
  <si>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</si>
  <si>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</si>
  <si>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</si>
  <si>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</si>
  <si>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</si>
  <si>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</si>
  <si>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</si>
  <si>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</si>
  <si>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</si>
  <si>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</si>
  <si>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</si>
  <si>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</si>
  <si>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</si>
  <si>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</si>
  <si>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</si>
  <si>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</si>
  <si>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</si>
  <si>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</si>
  <si>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</si>
  <si>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</si>
  <si>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</si>
  <si>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</si>
  <si>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</si>
  <si>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</si>
  <si>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</si>
  <si>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</si>
  <si>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</si>
  <si>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</si>
  <si>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</si>
  <si>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</si>
  <si>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</si>
  <si>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</si>
  <si>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</si>
  <si>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</si>
  <si>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</si>
  <si>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</si>
  <si>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</si>
  <si>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</si>
  <si>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</si>
  <si>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</si>
  <si>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</si>
  <si>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</si>
  <si>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</si>
  <si>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</si>
  <si>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</si>
  <si>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</si>
  <si>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</si>
  <si>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</si>
  <si>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</si>
  <si>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</si>
  <si>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</si>
  <si>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</si>
  <si>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</si>
  <si>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</si>
  <si>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</si>
  <si>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</si>
  <si>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</si>
  <si>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</si>
  <si>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</si>
  <si>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</si>
  <si>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</si>
  <si>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</si>
  <si>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</si>
  <si>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</si>
  <si>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</si>
  <si>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</si>
  <si>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</si>
  <si>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</si>
  <si>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</si>
  <si>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</si>
  <si>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</si>
  <si>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</si>
  <si>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</si>
  <si>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</si>
  <si>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</si>
  <si>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</si>
  <si>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</si>
  <si>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</si>
  <si>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</si>
  <si>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</si>
  <si>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</si>
  <si>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</si>
  <si>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</si>
  <si>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</si>
  <si>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</si>
  <si>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</si>
  <si>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</si>
  <si>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</si>
  <si>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</si>
  <si>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</si>
  <si>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</si>
  <si>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</si>
  <si>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</si>
  <si>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</si>
  <si>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</si>
  <si>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</si>
  <si>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</si>
  <si>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</si>
  <si>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</si>
  <si>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</si>
  <si>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</si>
  <si>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</si>
  <si>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</si>
  <si>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</si>
  <si>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</si>
  <si>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</si>
  <si>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</si>
  <si>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</si>
  <si>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</si>
  <si>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</si>
  <si>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</si>
  <si>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</si>
  <si>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</si>
  <si>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</si>
  <si>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</si>
  <si>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</si>
  <si>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</si>
  <si>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</si>
  <si>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</si>
  <si>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</si>
  <si>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</si>
  <si>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</si>
  <si>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</si>
  <si>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</si>
  <si>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</si>
  <si>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</si>
  <si>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</si>
  <si>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</si>
  <si>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</si>
  <si>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</si>
  <si>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</si>
  <si>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</si>
  <si>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</si>
  <si>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</si>
  <si>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</si>
  <si>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</si>
  <si>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</si>
  <si>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</si>
  <si>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</si>
  <si>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</si>
  <si>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</si>
  <si>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</si>
  <si>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</si>
  <si>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</si>
  <si>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</si>
  <si>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</si>
  <si>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</si>
  <si>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</si>
  <si>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</si>
  <si>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</si>
  <si>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</si>
  <si>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</si>
  <si>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</si>
  <si>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</si>
  <si>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</si>
  <si>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</si>
  <si>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</si>
  <si>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</si>
  <si>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</si>
  <si>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</si>
  <si>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</si>
  <si>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</si>
  <si>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</si>
  <si>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</si>
  <si>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</si>
  <si>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</si>
  <si>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</si>
  <si>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</si>
  <si>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</si>
  <si>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</si>
  <si>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</si>
  <si>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</si>
  <si>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</si>
  <si>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</si>
  <si>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</si>
  <si>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</si>
  <si>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</si>
  <si>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</si>
  <si>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</si>
  <si>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</si>
  <si>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</si>
  <si>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</si>
  <si>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</si>
  <si>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</si>
  <si>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</si>
  <si>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</si>
  <si>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</si>
  <si>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</si>
  <si>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</si>
  <si>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</si>
  <si>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</si>
  <si>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</si>
  <si>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</si>
  <si>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</si>
  <si>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</si>
  <si>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</si>
  <si>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</si>
  <si>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</si>
  <si>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</si>
  <si>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</si>
  <si>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</si>
  <si>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</si>
  <si>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</si>
  <si>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</si>
  <si>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</si>
  <si>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</si>
  <si>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</si>
  <si>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</si>
  <si>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</si>
  <si>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</si>
  <si>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</si>
  <si>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</si>
  <si>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</si>
  <si>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</si>
  <si>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</si>
  <si>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</si>
  <si>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</si>
  <si>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</si>
  <si>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</si>
  <si>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</si>
  <si>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</si>
  <si>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</si>
  <si>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</si>
  <si>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</si>
  <si>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</si>
  <si>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</si>
  <si>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</si>
  <si>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</si>
  <si>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</si>
  <si>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</si>
  <si>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</si>
  <si>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</si>
  <si>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</si>
  <si>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</si>
  <si>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</si>
  <si>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</si>
  <si>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</si>
  <si>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</si>
  <si>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</si>
  <si>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</si>
  <si>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</si>
  <si>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</si>
  <si>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</si>
  <si>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</si>
  <si>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</si>
  <si>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</si>
  <si>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</si>
  <si>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</si>
  <si>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</si>
  <si>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</si>
  <si>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</si>
  <si>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</si>
  <si>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</si>
  <si>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</si>
  <si>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</si>
  <si>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</si>
  <si>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</si>
  <si>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</si>
  <si>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</si>
  <si>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</si>
  <si>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</si>
  <si>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</si>
  <si>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</si>
  <si>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</si>
  <si>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</si>
  <si>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</si>
  <si>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</si>
  <si>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</si>
  <si>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</si>
  <si>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</si>
  <si>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</si>
  <si>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</si>
  <si>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</si>
  <si>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</si>
  <si>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</si>
  <si>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</si>
  <si>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</si>
  <si>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</si>
  <si>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</si>
  <si>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</si>
  <si>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</si>
  <si>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</si>
  <si>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</si>
  <si>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</si>
  <si>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</si>
  <si>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</si>
  <si>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</si>
  <si>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</si>
  <si>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</si>
  <si>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</si>
  <si>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</si>
  <si>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</si>
  <si>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</si>
  <si>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</si>
  <si>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</si>
  <si>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</si>
  <si>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</si>
  <si>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</si>
  <si>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</si>
  <si>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</si>
  <si>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</si>
  <si>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</si>
  <si>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</si>
  <si>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</si>
  <si>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</si>
  <si>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</si>
  <si>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</si>
  <si>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</si>
  <si>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</si>
  <si>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</si>
  <si>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</si>
  <si>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</si>
  <si>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</si>
  <si>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</si>
  <si>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</si>
  <si>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</si>
  <si>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</si>
  <si>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</si>
  <si>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</si>
  <si>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</si>
  <si>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</si>
  <si>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</si>
  <si>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</si>
  <si>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</si>
  <si>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</si>
  <si>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</si>
  <si>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</si>
  <si>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</si>
  <si>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</si>
  <si>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</si>
  <si>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</si>
  <si>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</si>
  <si>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</si>
  <si>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</si>
  <si>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</si>
  <si>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</si>
  <si>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</si>
  <si>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</si>
  <si>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</si>
  <si>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</si>
  <si>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</si>
  <si>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</si>
  <si>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</si>
  <si>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</si>
  <si>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</si>
  <si>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</si>
  <si>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</si>
  <si>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</si>
  <si>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</si>
  <si>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</si>
  <si>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</si>
  <si>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</si>
  <si>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</si>
  <si>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</si>
  <si>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</si>
  <si>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</si>
  <si>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</si>
  <si>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</si>
  <si>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</si>
  <si>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</si>
  <si>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</si>
  <si>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</si>
  <si>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</si>
  <si>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</si>
  <si>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</si>
  <si>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</si>
  <si>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</si>
  <si>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</si>
  <si>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</si>
  <si>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</si>
  <si>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</si>
  <si>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</si>
  <si>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</si>
  <si>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</si>
  <si>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</si>
  <si>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</si>
  <si>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</si>
  <si>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</si>
  <si>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</si>
  <si>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</si>
  <si>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</si>
  <si>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</si>
  <si>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</si>
  <si>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</si>
  <si>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</si>
  <si>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</si>
  <si>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</si>
  <si>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</si>
  <si>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</si>
  <si>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</si>
  <si>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</si>
  <si>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</si>
  <si>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</si>
  <si>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</si>
  <si>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</si>
  <si>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</si>
  <si>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</si>
  <si>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</si>
  <si>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</si>
  <si>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</si>
  <si>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</si>
  <si>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</si>
  <si>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</si>
  <si>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</si>
  <si>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</si>
  <si>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</si>
  <si>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</si>
  <si>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</si>
  <si>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</si>
  <si>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</si>
  <si>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</si>
  <si>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</si>
  <si>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</si>
  <si>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</si>
  <si>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</si>
  <si>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</si>
  <si>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</si>
  <si>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</si>
  <si>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</si>
  <si>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</si>
  <si>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</si>
  <si>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</si>
  <si>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</si>
  <si>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</si>
  <si>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</si>
  <si>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</si>
  <si>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</si>
  <si>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</si>
  <si>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</si>
  <si>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</si>
  <si>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</si>
  <si>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</si>
  <si>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</si>
  <si>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</si>
  <si>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</si>
  <si>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</si>
  <si>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</si>
  <si>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</si>
  <si>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</si>
  <si>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</si>
  <si>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</si>
  <si>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</si>
  <si>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</si>
  <si>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</si>
  <si>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</si>
  <si>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</si>
  <si>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</si>
  <si>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</si>
  <si>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</si>
  <si>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</si>
  <si>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</si>
  <si>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</si>
  <si>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</si>
  <si>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</si>
  <si>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</si>
  <si>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</si>
  <si>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</si>
  <si>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</si>
  <si>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</si>
  <si>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</si>
  <si>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</si>
  <si>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</si>
  <si>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</si>
  <si>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</si>
  <si>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</si>
  <si>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</si>
  <si>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</si>
  <si>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</si>
  <si>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</si>
  <si>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</si>
  <si>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</si>
  <si>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</si>
  <si>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</si>
  <si>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</si>
  <si>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</si>
  <si>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</si>
  <si>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</si>
  <si>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</si>
  <si>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</si>
  <si>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</si>
  <si>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</si>
  <si>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</si>
  <si>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</si>
  <si>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</si>
  <si>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</si>
  <si>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</si>
  <si>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</si>
  <si>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</si>
  <si>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</si>
  <si>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</si>
  <si>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</si>
  <si>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</si>
  <si>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</si>
  <si>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</si>
  <si>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</si>
  <si>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</si>
  <si>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</si>
  <si>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</si>
  <si>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</si>
  <si>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</si>
  <si>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</si>
  <si>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</si>
  <si>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</si>
  <si>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</si>
  <si>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</si>
  <si>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</si>
  <si>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</si>
  <si>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</si>
  <si>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</si>
  <si>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</si>
  <si>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</si>
  <si>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</si>
  <si>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</si>
  <si>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</si>
  <si>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</si>
  <si>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</si>
  <si>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</si>
  <si>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</si>
  <si>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</si>
  <si>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</si>
  <si>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</si>
  <si>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</si>
  <si>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</si>
  <si>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</si>
  <si>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</si>
  <si>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</si>
  <si>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</si>
  <si>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</si>
  <si>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</si>
  <si>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</si>
  <si>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</si>
  <si>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</si>
  <si>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</si>
  <si>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</si>
  <si>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</si>
  <si>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</si>
  <si>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</si>
  <si>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</si>
  <si>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</si>
  <si>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</si>
  <si>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</si>
  <si>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</si>
  <si>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</si>
  <si>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</si>
  <si>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</si>
  <si>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</si>
  <si>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</si>
  <si>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</si>
  <si>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</si>
  <si>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</si>
  <si>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</si>
  <si>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</si>
  <si>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</si>
  <si>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</si>
  <si>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</si>
  <si>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</si>
  <si>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</si>
  <si>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</si>
  <si>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</si>
  <si>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</si>
  <si>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</si>
  <si>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</si>
  <si>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</si>
  <si>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</si>
  <si>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</si>
  <si>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</si>
  <si>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</si>
  <si>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</si>
  <si>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</si>
  <si>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</si>
  <si>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</si>
  <si>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</si>
  <si>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</si>
  <si>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</si>
  <si>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</si>
  <si>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</si>
  <si>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</si>
  <si>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</si>
  <si>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</si>
  <si>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</si>
  <si>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</si>
  <si>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</si>
  <si>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</si>
  <si>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</si>
  <si>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</si>
  <si>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</si>
  <si>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</si>
  <si>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</si>
  <si>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</si>
  <si>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</si>
  <si>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</si>
  <si>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</si>
  <si>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</si>
  <si>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</si>
  <si>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</si>
  <si>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</si>
  <si>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</si>
  <si>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</si>
  <si>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</si>
  <si>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</si>
  <si>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</si>
  <si>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</si>
  <si>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</si>
  <si>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</si>
  <si>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</si>
  <si>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</si>
  <si>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</si>
  <si>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</si>
  <si>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</si>
  <si>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</si>
  <si>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</si>
  <si>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</si>
  <si>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</si>
  <si>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</si>
  <si>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</si>
  <si>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</si>
  <si>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</si>
  <si>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</si>
  <si>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</si>
  <si>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</si>
  <si>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</si>
  <si>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</si>
  <si>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</si>
  <si>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</si>
  <si>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</si>
  <si>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</si>
  <si>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</si>
  <si>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</si>
  <si>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</si>
  <si>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</si>
  <si>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</si>
  <si>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</si>
  <si>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</si>
  <si>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</si>
  <si>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</si>
  <si>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</si>
  <si>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</si>
  <si>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</si>
  <si>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</si>
  <si>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</si>
  <si>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</si>
  <si>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</si>
  <si>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</si>
  <si>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</si>
  <si>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</si>
  <si>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</si>
  <si>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</si>
  <si>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</si>
  <si>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</si>
  <si>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</si>
  <si>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</si>
  <si>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</si>
  <si>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</si>
  <si>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</si>
  <si>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</si>
  <si>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</si>
  <si>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</si>
  <si>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</si>
  <si>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</si>
  <si>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</si>
  <si>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</si>
  <si>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</si>
  <si>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</si>
  <si>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</si>
  <si>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</si>
  <si>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</si>
  <si>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</si>
  <si>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</si>
  <si>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</si>
  <si>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</si>
  <si>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</si>
  <si>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</si>
  <si>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</si>
  <si>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</si>
  <si>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</si>
  <si>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</si>
  <si>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</si>
  <si>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</si>
  <si>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</si>
  <si>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</si>
  <si>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</si>
  <si>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</si>
  <si>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</si>
  <si>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</si>
  <si>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</si>
  <si>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</si>
  <si>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</si>
  <si>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</si>
  <si>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</si>
  <si>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</si>
  <si>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</si>
  <si>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</si>
  <si>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</si>
  <si>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</si>
  <si>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</si>
  <si>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</si>
  <si>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</si>
  <si>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</si>
  <si>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</si>
  <si>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</si>
  <si>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</si>
  <si>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</si>
  <si>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</si>
  <si>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</si>
  <si>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</si>
  <si>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</si>
  <si>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</si>
  <si>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</si>
  <si>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</si>
  <si>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</si>
  <si>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</si>
  <si>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</si>
  <si>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</si>
  <si>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</si>
  <si>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</si>
  <si>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</si>
  <si>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</si>
  <si>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</si>
  <si>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</si>
  <si>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</si>
  <si>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</si>
  <si>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</si>
  <si>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</si>
  <si>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</si>
  <si>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</si>
  <si>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</si>
  <si>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</si>
  <si>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</si>
  <si>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</si>
  <si>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</si>
  <si>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</si>
  <si>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</si>
  <si>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</si>
  <si>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</si>
  <si>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</si>
  <si>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</si>
  <si>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</si>
  <si>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</si>
  <si>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</si>
  <si>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</si>
  <si>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</si>
  <si>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</si>
  <si>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</si>
  <si>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</si>
  <si>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</si>
  <si>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</si>
  <si>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</si>
  <si>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</si>
  <si>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</si>
  <si>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</si>
  <si>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</si>
  <si>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</si>
  <si>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</si>
  <si>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</si>
  <si>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</si>
  <si>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</si>
  <si>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</si>
  <si>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</si>
  <si>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</si>
  <si>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</si>
  <si>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</si>
  <si>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</si>
  <si>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</si>
  <si>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</si>
  <si>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</si>
  <si>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</si>
  <si>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</si>
  <si>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</si>
  <si>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</si>
  <si>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</si>
  <si>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</si>
  <si>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</si>
  <si>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</si>
  <si>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</si>
  <si>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</si>
  <si>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</si>
  <si>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</si>
  <si>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</si>
  <si>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</si>
  <si>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</si>
  <si>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</si>
  <si>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</si>
  <si>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</si>
  <si>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</si>
  <si>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</si>
  <si>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</si>
  <si>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</si>
  <si>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</si>
  <si>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</si>
  <si>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</si>
  <si>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</si>
  <si>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</si>
  <si>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</si>
  <si>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</si>
  <si>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</si>
  <si>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</si>
  <si>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</si>
  <si>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</si>
  <si>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</si>
  <si>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</si>
  <si>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</si>
  <si>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</si>
  <si>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</si>
  <si>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</si>
  <si>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</si>
  <si>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</si>
  <si>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</si>
  <si>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</si>
  <si>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</si>
  <si>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</si>
  <si>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</si>
  <si>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</si>
  <si>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</si>
  <si>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</si>
  <si>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</si>
  <si>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</si>
  <si>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</si>
  <si>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</si>
  <si>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</si>
  <si>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</si>
  <si>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</si>
  <si>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</si>
  <si>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</si>
  <si>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</si>
  <si>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</si>
  <si>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</si>
  <si>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</si>
  <si>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</si>
  <si>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</si>
  <si>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</si>
  <si>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</si>
  <si>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</si>
  <si>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</si>
  <si>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</si>
  <si>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</si>
  <si>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</si>
  <si>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</si>
  <si>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</si>
  <si>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</si>
  <si>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</si>
  <si>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</si>
  <si>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</si>
  <si>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</si>
  <si>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</si>
  <si>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</si>
  <si>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</si>
  <si>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</si>
  <si>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</si>
  <si>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</si>
  <si>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</si>
  <si>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</si>
  <si>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</si>
  <si>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</si>
  <si>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</si>
  <si>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</si>
  <si>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</si>
  <si>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</si>
  <si>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</si>
  <si>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</si>
  <si>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</si>
  <si>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</si>
  <si>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</si>
  <si>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</si>
  <si>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</si>
  <si>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</si>
  <si>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</si>
  <si>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</si>
  <si>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</si>
  <si>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</si>
  <si>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</si>
  <si>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</si>
  <si>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</si>
  <si>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</si>
  <si>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</si>
  <si>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</si>
  <si>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</si>
  <si>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</si>
  <si>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</si>
  <si>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</si>
  <si>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</si>
  <si>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</si>
  <si>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</si>
  <si>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</si>
  <si>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</si>
  <si>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</si>
  <si>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</si>
  <si>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</si>
  <si>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</si>
  <si>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</si>
  <si>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</si>
  <si>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</si>
  <si>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</si>
  <si>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</si>
  <si>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</si>
  <si>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</si>
  <si>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</si>
  <si>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</si>
  <si>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</si>
  <si>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</si>
  <si>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</si>
  <si>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</si>
  <si>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</si>
  <si>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</si>
  <si>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</si>
  <si>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</si>
  <si>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</si>
  <si>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</si>
  <si>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</si>
  <si>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</si>
  <si>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</si>
  <si>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</si>
  <si>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</si>
  <si>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</si>
  <si>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</si>
  <si>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</si>
  <si>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</si>
  <si>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</si>
  <si>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</si>
  <si>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</si>
  <si>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</si>
  <si>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</si>
  <si>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</si>
  <si>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</si>
  <si>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</si>
  <si>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</si>
  <si>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</si>
  <si>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</si>
  <si>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</si>
  <si>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</si>
  <si>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</si>
  <si>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</si>
  <si>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</si>
  <si>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</si>
  <si>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</si>
  <si>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</si>
  <si>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</si>
  <si>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</si>
  <si>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</si>
  <si>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</si>
  <si>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</si>
  <si>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</si>
  <si>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</si>
  <si>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</si>
  <si>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</si>
  <si>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</si>
  <si>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</si>
  <si>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</si>
  <si>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</si>
  <si>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</si>
  <si>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</si>
  <si>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</si>
  <si>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</si>
  <si>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</si>
  <si>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</si>
  <si>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</si>
  <si>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</si>
  <si>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</si>
  <si>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</si>
  <si>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</si>
  <si>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</si>
  <si>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</si>
  <si>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</si>
  <si>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</si>
  <si>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</si>
  <si>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</si>
  <si>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</si>
  <si>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</si>
  <si>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</si>
  <si>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</si>
  <si>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</si>
  <si>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</si>
  <si>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</si>
  <si>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</si>
  <si>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</si>
  <si>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</si>
  <si>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</si>
  <si>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</si>
  <si>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</si>
  <si>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</si>
  <si>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</si>
  <si>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</si>
  <si>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</si>
  <si>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</si>
  <si>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</si>
  <si>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</si>
  <si>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</si>
  <si>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</si>
  <si>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</si>
  <si>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</si>
  <si>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</si>
  <si>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</si>
  <si>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</si>
  <si>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</si>
  <si>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</si>
  <si>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</si>
  <si>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</si>
  <si>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</si>
  <si>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</si>
  <si>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</si>
  <si>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</si>
  <si>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</si>
  <si>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</si>
  <si>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</si>
  <si>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</si>
  <si>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</si>
  <si>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</si>
  <si>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</si>
  <si>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</si>
  <si>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</si>
  <si>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</si>
  <si>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</si>
  <si>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</si>
  <si>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</si>
  <si>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</si>
  <si>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</si>
  <si>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</si>
  <si>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</si>
  <si>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</si>
  <si>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</si>
  <si>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</si>
  <si>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</si>
  <si>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</si>
  <si>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</si>
  <si>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</si>
  <si>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</si>
  <si>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</si>
  <si>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</si>
  <si>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</si>
  <si>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</si>
  <si>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</si>
  <si>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</si>
  <si>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</si>
  <si>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</si>
  <si>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</si>
  <si>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</si>
  <si>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</si>
  <si>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</si>
  <si>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</si>
  <si>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</si>
  <si>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</si>
  <si>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</si>
  <si>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</si>
  <si>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</si>
  <si>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</si>
  <si>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</si>
  <si>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</si>
  <si>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</si>
  <si>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</si>
  <si>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</si>
  <si>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</si>
  <si>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</si>
  <si>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</si>
  <si>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</si>
  <si>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</si>
  <si>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</si>
  <si>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</si>
  <si>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</si>
  <si>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</si>
  <si>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</si>
  <si>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</si>
  <si>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</si>
  <si>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</si>
  <si>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</si>
  <si>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</si>
  <si>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</si>
  <si>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</si>
  <si>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</si>
  <si>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</si>
  <si>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</si>
  <si>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</si>
  <si>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</si>
  <si>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</si>
  <si>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</si>
  <si>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</si>
  <si>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</si>
  <si>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</si>
  <si>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</si>
  <si>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</si>
  <si>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</si>
  <si>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</si>
  <si>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</si>
  <si>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</si>
  <si>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</si>
  <si>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</si>
  <si>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</si>
  <si>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</si>
  <si>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</si>
  <si>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</si>
  <si>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</si>
  <si>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</si>
  <si>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</si>
  <si>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</si>
  <si>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</si>
  <si>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</si>
  <si>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</si>
  <si>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</si>
  <si>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</si>
  <si>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</si>
  <si>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</si>
  <si>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</si>
  <si>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</si>
  <si>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</si>
  <si>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</si>
  <si>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</si>
  <si>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</si>
  <si>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</si>
  <si>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</si>
  <si>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</si>
  <si>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</si>
  <si>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</si>
  <si>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</si>
  <si>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</si>
  <si>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</si>
  <si>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</si>
  <si>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</si>
  <si>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</si>
  <si>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</si>
  <si>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</si>
  <si>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</si>
  <si>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</si>
  <si>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</si>
  <si>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</si>
  <si>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</si>
  <si>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</si>
  <si>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</si>
  <si>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</si>
  <si>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</si>
  <si>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</si>
  <si>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</si>
  <si>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</si>
  <si>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</si>
  <si>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</si>
  <si>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</si>
  <si>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</si>
  <si>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</si>
  <si>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</si>
  <si>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</si>
  <si>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</si>
  <si>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</si>
  <si>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</si>
  <si>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</si>
  <si>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</si>
  <si>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</si>
  <si>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</si>
  <si>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</si>
  <si>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</si>
  <si>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</si>
  <si>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</si>
  <si>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</si>
  <si>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</si>
  <si>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</si>
  <si>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</si>
  <si>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</si>
  <si>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</si>
  <si>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</si>
  <si>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</si>
  <si>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</si>
  <si>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</si>
  <si>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</si>
  <si>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</si>
  <si>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</si>
  <si>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</si>
  <si>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</si>
  <si>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</si>
  <si>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</si>
  <si>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</si>
  <si>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</si>
  <si>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</si>
  <si>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</si>
  <si>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</si>
  <si>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</si>
  <si>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</si>
  <si>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</si>
  <si>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</si>
  <si>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</si>
  <si>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</si>
  <si>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</si>
  <si>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</si>
  <si>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</si>
  <si>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</si>
  <si>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</si>
  <si>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</si>
  <si>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</si>
  <si>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</si>
  <si>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</si>
  <si>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</si>
  <si>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</si>
  <si>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</si>
  <si>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</si>
  <si>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</si>
  <si>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</si>
  <si>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</si>
  <si>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</si>
  <si>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</si>
  <si>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</si>
  <si>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</si>
  <si>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</si>
  <si>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</si>
  <si>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</si>
  <si>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</si>
  <si>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</si>
  <si>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</si>
  <si>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</si>
  <si>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</si>
  <si>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</si>
  <si>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</si>
  <si>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</si>
  <si>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</si>
  <si>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</si>
  <si>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</si>
  <si>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</si>
  <si>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</si>
  <si>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</si>
  <si>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</si>
  <si>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</si>
  <si>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</si>
  <si>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</si>
  <si>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</si>
  <si>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</si>
  <si>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</si>
  <si>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</si>
  <si>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</si>
  <si>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</si>
  <si>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</si>
  <si>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</si>
  <si>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</si>
  <si>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</si>
  <si>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</si>
  <si>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</si>
  <si>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</si>
  <si>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</si>
  <si>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</si>
  <si>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</si>
  <si>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</si>
  <si>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</si>
  <si>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</si>
  <si>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</si>
  <si>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</si>
  <si>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</si>
  <si>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</si>
  <si>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</si>
  <si>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</si>
  <si>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</si>
  <si>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</si>
  <si>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</si>
  <si>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</si>
  <si>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</si>
  <si>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</si>
  <si>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</si>
  <si>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</si>
  <si>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</si>
  <si>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</si>
  <si>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</si>
  <si>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</si>
  <si>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</si>
  <si>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</si>
  <si>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</si>
  <si>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</si>
  <si>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</si>
  <si>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</si>
  <si>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</si>
  <si>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</si>
  <si>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</si>
  <si>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</si>
  <si>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</si>
  <si>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</si>
  <si>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</si>
  <si>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</si>
  <si>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</si>
  <si>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</si>
  <si>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</si>
  <si>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</si>
  <si>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</si>
  <si>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</si>
  <si>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</si>
  <si>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</si>
  <si>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</si>
  <si>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</si>
  <si>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</si>
  <si>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</si>
  <si>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</si>
  <si>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</si>
  <si>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</si>
  <si>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</si>
  <si>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</si>
  <si>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</si>
  <si>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</si>
  <si>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</si>
  <si>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</si>
  <si>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</si>
  <si>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</si>
  <si>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</si>
  <si>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</si>
  <si>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</si>
  <si>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</si>
  <si>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</si>
  <si>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</si>
  <si>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</si>
  <si>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</si>
  <si>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</si>
  <si>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</si>
  <si>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</si>
  <si>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</si>
  <si>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</si>
  <si>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</si>
  <si>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</si>
  <si>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</si>
  <si>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</si>
  <si>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</si>
  <si>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</si>
  <si>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</si>
  <si>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</si>
  <si>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</si>
  <si>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</si>
  <si>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</si>
  <si>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</si>
  <si>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</si>
  <si>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</si>
  <si>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</si>
  <si>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</si>
  <si>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</si>
  <si>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</si>
  <si>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</si>
  <si>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</si>
  <si>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</si>
  <si>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</si>
  <si>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</si>
  <si>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</si>
  <si>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</si>
  <si>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</si>
  <si>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</si>
  <si>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</si>
  <si>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</si>
  <si>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</si>
  <si>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</si>
  <si>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</si>
  <si>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</si>
  <si>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</si>
  <si>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</si>
  <si>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</si>
  <si>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</si>
  <si>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</si>
  <si>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</si>
  <si>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</si>
  <si>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</si>
  <si>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</si>
  <si>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</si>
  <si>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</si>
  <si>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</si>
  <si>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</si>
  <si>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</si>
  <si>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</si>
  <si>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</si>
  <si>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</si>
  <si>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</si>
  <si>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</si>
  <si>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</si>
  <si>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</si>
  <si>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</si>
  <si>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</si>
  <si>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</si>
  <si>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</si>
  <si>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</si>
  <si>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</si>
  <si>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</si>
  <si>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</si>
  <si>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</si>
  <si>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</si>
  <si>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</si>
  <si>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</si>
  <si>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</si>
  <si>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</si>
  <si>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</si>
  <si>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</si>
  <si>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</si>
  <si>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</si>
  <si>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</si>
  <si>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</si>
  <si>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</si>
  <si>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</si>
  <si>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</si>
  <si>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</si>
  <si>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</si>
  <si>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</si>
  <si>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</si>
  <si>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</si>
  <si>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</si>
  <si>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</si>
  <si>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</si>
  <si>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</si>
  <si>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</si>
  <si>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</si>
  <si>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</si>
  <si>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</si>
  <si>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</si>
  <si>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</si>
  <si>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</si>
  <si>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</si>
  <si>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</si>
  <si>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</si>
  <si>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</si>
  <si>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</si>
  <si>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</si>
  <si>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</si>
  <si>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</si>
  <si>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</si>
  <si>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</si>
  <si>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</si>
  <si>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</si>
  <si>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</si>
  <si>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</si>
  <si>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</si>
  <si>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</si>
  <si>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</si>
  <si>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</si>
  <si>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</si>
  <si>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</si>
  <si>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</si>
  <si>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</si>
  <si>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</si>
  <si>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</si>
  <si>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</si>
  <si>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</si>
  <si>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</si>
  <si>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</si>
  <si>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</si>
  <si>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</si>
  <si>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</si>
  <si>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</si>
  <si>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</si>
  <si>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</si>
  <si>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</si>
  <si>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</si>
  <si>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</si>
  <si>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</si>
  <si>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</si>
  <si>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</si>
  <si>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</si>
  <si>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</si>
  <si>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</si>
  <si>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</si>
  <si>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</si>
  <si>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</si>
  <si>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</si>
  <si>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</si>
  <si>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</si>
  <si>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</si>
  <si>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</si>
  <si>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</si>
  <si>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</si>
  <si>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</si>
  <si>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</si>
  <si>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</si>
  <si>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</si>
  <si>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</si>
  <si>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</si>
  <si>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</si>
  <si>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</si>
  <si>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</si>
  <si>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</si>
  <si>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</si>
  <si>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</si>
  <si>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</si>
  <si>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</si>
  <si>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</si>
  <si>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</si>
  <si>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</si>
  <si>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</si>
  <si>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</si>
  <si>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</si>
  <si>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</si>
  <si>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</si>
  <si>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</si>
  <si>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</si>
  <si>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</si>
  <si>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</si>
  <si>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</si>
  <si>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</si>
  <si>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</si>
  <si>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</si>
  <si>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</si>
  <si>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</si>
  <si>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</si>
  <si>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</si>
  <si>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</si>
  <si>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</si>
  <si>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</si>
  <si>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</si>
  <si>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</si>
  <si>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</si>
  <si>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</si>
  <si>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</si>
  <si>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</si>
  <si>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</si>
  <si>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</si>
  <si>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</si>
  <si>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</si>
  <si>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</si>
  <si>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</si>
  <si>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</si>
  <si>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</si>
  <si>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</si>
  <si>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</si>
  <si>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</si>
  <si>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</si>
  <si>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</si>
  <si>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</si>
  <si>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</si>
  <si>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</si>
  <si>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</si>
  <si>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</si>
  <si>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</si>
  <si>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</si>
  <si>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</si>
  <si>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</si>
  <si>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</si>
  <si>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</si>
  <si>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</si>
  <si>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</si>
  <si>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</si>
  <si>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</si>
  <si>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</si>
  <si>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</si>
  <si>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</si>
  <si>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</si>
  <si>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</si>
  <si>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</si>
  <si>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</si>
  <si>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</si>
  <si>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</si>
  <si>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</si>
  <si>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</si>
  <si>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</si>
  <si>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</si>
  <si>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</si>
  <si>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</si>
  <si>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</si>
  <si>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</si>
  <si>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</si>
  <si>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</si>
  <si>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</si>
  <si>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</si>
  <si>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</si>
  <si>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</si>
  <si>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</si>
  <si>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</si>
  <si>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</si>
  <si>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</si>
  <si>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</si>
  <si>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</si>
  <si>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</si>
  <si>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</si>
  <si>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</si>
  <si>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</si>
  <si>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</si>
  <si>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</si>
  <si>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</si>
  <si>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</si>
  <si>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</si>
  <si>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</si>
  <si>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</si>
  <si>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</si>
  <si>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</si>
  <si>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</si>
  <si>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</si>
  <si>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</si>
  <si>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</si>
  <si>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</si>
  <si>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</si>
  <si>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</si>
  <si>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</si>
  <si>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</si>
  <si>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</si>
  <si>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</si>
  <si>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</si>
  <si>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</si>
  <si>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</si>
  <si>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</si>
  <si>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</si>
  <si>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</si>
  <si>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</si>
  <si>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</si>
  <si>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</si>
  <si>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</si>
  <si>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</si>
  <si>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</si>
  <si>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</si>
  <si>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</si>
  <si>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</si>
  <si>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</si>
  <si>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</si>
  <si>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</si>
  <si>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</si>
  <si>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</si>
  <si>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</si>
  <si>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</si>
  <si>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</si>
  <si>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</si>
  <si>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</si>
  <si>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</si>
  <si>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</si>
  <si>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</si>
  <si>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</si>
  <si>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</si>
  <si>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</si>
  <si>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</si>
  <si>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</si>
  <si>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</si>
  <si>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</si>
  <si>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</si>
  <si>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</si>
  <si>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</si>
  <si>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</si>
  <si>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</si>
  <si>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</si>
  <si>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</si>
  <si>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</si>
  <si>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</si>
  <si>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</si>
  <si>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</si>
  <si>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</si>
  <si>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</si>
  <si>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</si>
  <si>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</si>
  <si>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</si>
  <si>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</si>
  <si>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</si>
  <si>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</si>
  <si>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</si>
  <si>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</si>
  <si>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</si>
  <si>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</si>
  <si>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</si>
  <si>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</si>
  <si>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</si>
  <si>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</si>
  <si>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</si>
  <si>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</si>
  <si>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</si>
  <si>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</si>
  <si>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</si>
  <si>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</si>
  <si>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</si>
  <si>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</si>
  <si>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</si>
  <si>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</si>
  <si>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</si>
  <si>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</si>
  <si>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</si>
  <si>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</si>
  <si>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</si>
  <si>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</si>
  <si>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</si>
  <si>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</si>
  <si>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</si>
  <si>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</si>
  <si>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</si>
  <si>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</si>
  <si>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</si>
  <si>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</si>
  <si>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</si>
  <si>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</si>
  <si>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</si>
  <si>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</si>
  <si>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</si>
  <si>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</si>
  <si>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</si>
  <si>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</si>
  <si>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</si>
  <si>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</si>
  <si>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</si>
  <si>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</si>
  <si>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</si>
  <si>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</si>
  <si>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</si>
  <si>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</si>
  <si>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</si>
  <si>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</si>
  <si>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</si>
  <si>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</si>
  <si>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</si>
  <si>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</si>
  <si>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</si>
  <si>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</si>
  <si>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</si>
  <si>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</si>
  <si>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</si>
  <si>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</si>
  <si>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</si>
  <si>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</si>
  <si>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</si>
  <si>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</si>
  <si>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</si>
  <si>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</si>
  <si>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</si>
  <si>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</si>
  <si>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</si>
  <si>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</si>
  <si>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</si>
  <si>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</si>
  <si>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</si>
  <si>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</si>
  <si>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</si>
  <si>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</si>
  <si>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</si>
  <si>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</si>
  <si>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</si>
  <si>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</si>
  <si>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</si>
  <si>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</si>
  <si>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</si>
  <si>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</si>
  <si>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</si>
  <si>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</si>
  <si>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</si>
  <si>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</si>
  <si>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</si>
  <si>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</si>
  <si>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</si>
  <si>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</si>
  <si>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</si>
  <si>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</si>
  <si>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</si>
  <si>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</si>
  <si>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</si>
  <si>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</si>
  <si>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</si>
  <si>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</si>
  <si>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</si>
  <si>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</si>
  <si>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</si>
  <si>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</si>
  <si>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</si>
  <si>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</si>
  <si>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</si>
  <si>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</si>
  <si>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</si>
  <si>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</si>
  <si>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</si>
  <si>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</si>
  <si>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</si>
  <si>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</si>
  <si>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</si>
  <si>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</si>
  <si>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</si>
  <si>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</si>
  <si>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</si>
  <si>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</si>
  <si>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</si>
  <si>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</si>
  <si>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</si>
  <si>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</si>
  <si>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</si>
  <si>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</si>
  <si>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</si>
  <si>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</si>
  <si>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</si>
  <si>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</si>
  <si>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</si>
  <si>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</si>
  <si>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</si>
  <si>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</si>
  <si>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</si>
  <si>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</si>
  <si>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</si>
  <si>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</si>
  <si>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</si>
  <si>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</si>
  <si>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</si>
  <si>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</si>
  <si>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</si>
  <si>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</si>
  <si>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</si>
  <si>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</si>
  <si>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</si>
  <si>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</si>
  <si>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</si>
  <si>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</si>
  <si>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</si>
  <si>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</si>
  <si>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</si>
  <si>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</si>
  <si>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</si>
  <si>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</si>
  <si>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</si>
  <si>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</si>
  <si>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</si>
  <si>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</si>
  <si>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</si>
  <si>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</si>
  <si>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</si>
  <si>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</si>
  <si>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</si>
  <si>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</si>
  <si>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</si>
  <si>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</si>
  <si>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</si>
  <si>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</si>
  <si>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</si>
  <si>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</si>
  <si>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</si>
  <si>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</si>
  <si>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</si>
  <si>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</si>
  <si>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</si>
  <si>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</si>
  <si>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</si>
  <si>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</si>
  <si>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</si>
  <si>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</si>
  <si>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</si>
  <si>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</si>
  <si>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</si>
  <si>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</si>
  <si>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</si>
  <si>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</si>
  <si>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</si>
  <si>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</si>
  <si>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</si>
  <si>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</si>
  <si>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</si>
  <si>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</si>
  <si>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</si>
  <si>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</si>
  <si>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</si>
  <si>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</si>
  <si>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</si>
  <si>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</si>
  <si>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</si>
  <si>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</si>
  <si>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</si>
  <si>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</si>
  <si>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</si>
  <si>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</si>
  <si>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</si>
  <si>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</si>
  <si>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</si>
  <si>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</si>
  <si>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</si>
  <si>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</si>
  <si>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</si>
  <si>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</si>
  <si>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</si>
  <si>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</si>
  <si>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</si>
  <si>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</si>
  <si>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</si>
  <si>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</si>
  <si>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</si>
  <si>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</si>
  <si>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</si>
  <si>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</si>
  <si>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</si>
  <si>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</si>
  <si>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</si>
  <si>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</si>
  <si>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</si>
  <si>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</si>
  <si>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</si>
  <si>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</si>
  <si>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</si>
  <si>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</si>
  <si>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</si>
  <si>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</si>
  <si>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</si>
  <si>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</si>
  <si>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</si>
  <si>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</si>
  <si>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</si>
  <si>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</si>
  <si>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</si>
  <si>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</si>
  <si>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</si>
  <si>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</si>
  <si>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</si>
  <si>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</si>
  <si>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</si>
  <si>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</si>
  <si>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</si>
  <si>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</si>
  <si>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</si>
  <si>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</si>
  <si>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</si>
  <si>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</si>
  <si>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</si>
  <si>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</si>
  <si>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</si>
  <si>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</si>
  <si>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</si>
  <si>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</si>
  <si>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</si>
  <si>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</si>
  <si>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</si>
  <si>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</si>
  <si>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</si>
  <si>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</si>
  <si>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</si>
  <si>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</si>
  <si>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</si>
  <si>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</si>
  <si>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</si>
  <si>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</si>
  <si>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</si>
  <si>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</si>
  <si>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</si>
  <si>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</si>
  <si>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</si>
  <si>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</si>
  <si>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</si>
  <si>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</si>
  <si>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</si>
  <si>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</si>
  <si>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</si>
  <si>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</si>
  <si>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</si>
  <si>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</si>
  <si>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</si>
  <si>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</si>
  <si>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</si>
  <si>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</si>
  <si>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</si>
  <si>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</si>
  <si>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</si>
  <si>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</si>
  <si>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</si>
  <si>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</si>
  <si>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</si>
  <si>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</si>
  <si>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</si>
  <si>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</si>
  <si>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</si>
  <si>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</si>
  <si>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</si>
  <si>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</si>
  <si>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</si>
  <si>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</si>
  <si>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</si>
  <si>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</si>
  <si>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</si>
  <si>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</si>
  <si>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</si>
  <si>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</si>
  <si>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</si>
  <si>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</si>
  <si>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</si>
  <si>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</si>
  <si>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</si>
  <si>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</si>
  <si>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</si>
  <si>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</si>
  <si>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</si>
  <si>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</si>
  <si>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</si>
  <si>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</si>
  <si>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</si>
  <si>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</si>
  <si>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</si>
  <si>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</si>
  <si>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</si>
  <si>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</si>
  <si>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</si>
  <si>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</si>
  <si>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</si>
  <si>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</si>
  <si>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</si>
  <si>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</si>
  <si>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</si>
  <si>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</si>
  <si>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</si>
  <si>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</si>
  <si>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</si>
  <si>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</si>
  <si>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</si>
  <si>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</si>
  <si>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</si>
  <si>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</si>
  <si>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</si>
  <si>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</si>
  <si>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</si>
  <si>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</si>
  <si>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</si>
  <si>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</si>
  <si>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</si>
  <si>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</si>
  <si>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</si>
  <si>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</si>
  <si>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</si>
  <si>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</si>
  <si>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</si>
  <si>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</si>
  <si>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</si>
  <si>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</si>
  <si>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</si>
  <si>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</si>
  <si>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</si>
  <si>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</si>
  <si>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</si>
  <si>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</si>
  <si>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</si>
  <si>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</si>
  <si>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</si>
  <si>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</si>
  <si>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</si>
  <si>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</si>
  <si>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</si>
  <si>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</si>
  <si>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</si>
  <si>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</si>
  <si>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</si>
  <si>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</si>
  <si>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</si>
  <si>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</si>
  <si>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</si>
  <si>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</si>
  <si>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</si>
  <si>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</si>
  <si>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</si>
  <si>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</si>
  <si>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</si>
  <si>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</si>
  <si>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</si>
  <si>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</si>
  <si>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</si>
  <si>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</si>
  <si>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</si>
  <si>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</si>
  <si>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</si>
  <si>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</si>
  <si>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</si>
  <si>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</si>
  <si>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</si>
  <si>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</si>
  <si>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</si>
  <si>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</si>
  <si>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</si>
  <si>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</si>
  <si>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</si>
  <si>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</si>
  <si>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</si>
  <si>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</si>
  <si>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</si>
  <si>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</si>
  <si>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</si>
  <si>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</si>
  <si>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</si>
  <si>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</si>
  <si>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</si>
  <si>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</si>
  <si>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</si>
  <si>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</si>
  <si>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</si>
  <si>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</si>
  <si>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</si>
  <si>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</si>
  <si>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</si>
  <si>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</si>
  <si>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</si>
  <si>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</si>
  <si>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</si>
  <si>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</si>
  <si>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</si>
  <si>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</si>
  <si>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</si>
  <si>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</si>
  <si>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</si>
  <si>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</si>
  <si>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</si>
  <si>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</si>
  <si>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</si>
  <si>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</si>
  <si>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</si>
  <si>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</si>
  <si>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</si>
  <si>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</si>
  <si>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</si>
  <si>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</si>
  <si>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</si>
  <si>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</si>
  <si>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</si>
  <si>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</si>
  <si>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</si>
  <si>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</si>
  <si>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</si>
  <si>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</si>
  <si>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</si>
  <si>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</si>
  <si>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</si>
  <si>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</si>
  <si>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</si>
  <si>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</si>
  <si>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</si>
  <si>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</si>
  <si>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</si>
  <si>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</si>
  <si>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</si>
  <si>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</si>
  <si>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</si>
  <si>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</si>
  <si>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</si>
  <si>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</si>
  <si>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</si>
  <si>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</si>
  <si>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</si>
  <si>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</si>
  <si>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</si>
  <si>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</si>
  <si>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</si>
  <si>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</si>
  <si>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</si>
  <si>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</si>
  <si>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</si>
  <si>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</si>
  <si>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</si>
  <si>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</si>
  <si>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</si>
  <si>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</si>
  <si>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</si>
  <si>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</si>
  <si>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</si>
  <si>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</si>
  <si>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</si>
  <si>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</si>
  <si>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</si>
  <si>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</si>
  <si>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</si>
  <si>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</si>
  <si>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</si>
  <si>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</si>
  <si>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</si>
  <si>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</si>
  <si>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</si>
  <si>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</si>
  <si>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</si>
  <si>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</si>
  <si>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</si>
  <si>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</si>
  <si>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</si>
  <si>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</si>
  <si>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</si>
  <si>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</si>
  <si>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</si>
  <si>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</si>
  <si>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</si>
  <si>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</si>
  <si>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</si>
  <si>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</si>
  <si>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</si>
  <si>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</si>
  <si>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</si>
  <si>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</si>
  <si>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</si>
  <si>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</si>
  <si>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</si>
  <si>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</si>
  <si>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</si>
  <si>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</si>
  <si>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</si>
  <si>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</si>
  <si>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</si>
  <si>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</si>
  <si>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</si>
  <si>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</si>
  <si>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</si>
  <si>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</si>
  <si>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</si>
  <si>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</si>
  <si>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</si>
  <si>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</si>
  <si>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</si>
  <si>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</si>
  <si>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</si>
  <si>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</si>
  <si>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</si>
  <si>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</si>
  <si>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</si>
  <si>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</si>
  <si>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</si>
  <si>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</si>
  <si>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</si>
  <si>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</si>
  <si>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</si>
  <si>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</si>
  <si>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</si>
  <si>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</si>
  <si>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</si>
  <si>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</si>
  <si>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</si>
  <si>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</si>
  <si>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</si>
  <si>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</si>
  <si>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</si>
  <si>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</si>
  <si>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</si>
  <si>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</si>
  <si>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</si>
  <si>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</si>
  <si>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</si>
  <si>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</si>
  <si>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</si>
  <si>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</si>
  <si>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</si>
  <si>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</si>
  <si>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</si>
  <si>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</si>
  <si>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</si>
  <si>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</si>
  <si>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</si>
  <si>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</si>
  <si>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</si>
  <si>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</si>
  <si>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</si>
  <si>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</si>
  <si>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</si>
  <si>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</si>
  <si>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</si>
  <si>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</si>
  <si>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</si>
  <si>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</si>
  <si>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</si>
  <si>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</si>
  <si>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</si>
  <si>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</si>
  <si>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</si>
  <si>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</si>
  <si>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</si>
  <si>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</si>
  <si>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</si>
  <si>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</si>
  <si>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</si>
  <si>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</si>
  <si>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</si>
  <si>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</si>
  <si>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</si>
  <si>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</si>
  <si>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</si>
  <si>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</si>
  <si>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</si>
  <si>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</si>
  <si>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</si>
  <si>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</si>
  <si>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</si>
  <si>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</si>
  <si>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</si>
  <si>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</si>
  <si>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</si>
  <si>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</si>
  <si>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</si>
  <si>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</si>
  <si>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</si>
  <si>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</si>
  <si>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</si>
  <si>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</si>
  <si>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</si>
  <si>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</si>
  <si>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</si>
  <si>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</si>
  <si>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</si>
  <si>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</si>
  <si>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</si>
  <si>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</si>
  <si>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</si>
  <si>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</si>
  <si>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</si>
  <si>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</si>
  <si>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</si>
  <si>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</si>
  <si>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</si>
  <si>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</si>
  <si>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</si>
  <si>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</si>
  <si>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</si>
  <si>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</si>
  <si>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</si>
  <si>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</si>
  <si>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</si>
  <si>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</si>
  <si>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</si>
  <si>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</si>
  <si>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</si>
  <si>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</si>
  <si>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</si>
  <si>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</si>
  <si>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</si>
  <si>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</si>
  <si>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</si>
  <si>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</si>
  <si>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</si>
  <si>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</si>
  <si>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</si>
  <si>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</si>
  <si>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</si>
  <si>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</si>
  <si>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</si>
  <si>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</si>
  <si>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</si>
  <si>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</si>
  <si>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</si>
  <si>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</si>
  <si>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</si>
  <si>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</si>
  <si>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</si>
  <si>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</si>
  <si>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</si>
  <si>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</si>
  <si>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</si>
  <si>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</si>
  <si>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</si>
  <si>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</si>
  <si>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</si>
  <si>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</si>
  <si>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</si>
  <si>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</si>
  <si>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</si>
  <si>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</si>
  <si>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</si>
  <si>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</si>
  <si>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</si>
  <si>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</si>
  <si>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</si>
  <si>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</si>
  <si>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</si>
  <si>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</si>
  <si>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</si>
  <si>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</si>
  <si>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</si>
  <si>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</si>
  <si>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</si>
  <si>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</si>
  <si>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</si>
  <si>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</si>
  <si>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</si>
  <si>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</si>
  <si>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</si>
  <si>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</si>
  <si>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</si>
  <si>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</si>
  <si>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</si>
  <si>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</si>
  <si>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</si>
  <si>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</si>
  <si>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</si>
  <si>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</si>
  <si>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</si>
  <si>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</si>
  <si>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</si>
  <si>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</si>
  <si>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</si>
  <si>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</si>
  <si>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</si>
  <si>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</si>
  <si>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</si>
  <si>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</si>
  <si>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</si>
  <si>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</si>
  <si>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</si>
  <si>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</si>
  <si>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</si>
  <si>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</si>
  <si>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</si>
  <si>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</si>
  <si>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</si>
  <si>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</si>
  <si>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</si>
  <si>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</si>
  <si>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</si>
  <si>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</si>
  <si>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</si>
  <si>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</si>
  <si>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</si>
  <si>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</si>
  <si>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</si>
  <si>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</si>
  <si>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</si>
  <si>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</si>
  <si>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</si>
  <si>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</si>
  <si>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</si>
  <si>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</si>
  <si>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</si>
  <si>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</si>
  <si>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</si>
  <si>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</si>
  <si>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</si>
  <si>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</si>
  <si>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</si>
  <si>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</si>
  <si>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</si>
  <si>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</si>
  <si>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</si>
  <si>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</si>
  <si>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</si>
  <si>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</si>
  <si>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</si>
  <si>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</si>
  <si>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</si>
  <si>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</si>
  <si>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</si>
  <si>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</si>
  <si>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</si>
  <si>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</si>
  <si>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</si>
  <si>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</si>
  <si>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</si>
  <si>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</si>
  <si>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</si>
  <si>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</si>
  <si>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</si>
  <si>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</si>
  <si>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</si>
  <si>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</si>
  <si>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</si>
  <si>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</si>
  <si>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</si>
  <si>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</si>
  <si>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</si>
  <si>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</si>
  <si>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</si>
  <si>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</si>
  <si>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</si>
  <si>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</si>
  <si>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</si>
  <si>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</si>
  <si>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</si>
  <si>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</si>
  <si>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</si>
  <si>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</si>
  <si>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</si>
  <si>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</si>
  <si>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</si>
  <si>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</si>
  <si>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</si>
  <si>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</si>
  <si>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</si>
  <si>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</si>
  <si>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</si>
  <si>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</si>
  <si>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</si>
  <si>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</si>
  <si>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</si>
  <si>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</si>
  <si>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</si>
  <si>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</si>
  <si>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</si>
  <si>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</si>
  <si>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</si>
  <si>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</si>
  <si>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</si>
  <si>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</si>
  <si>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</si>
  <si>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</si>
  <si>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</si>
  <si>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</si>
  <si>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</si>
  <si>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</si>
  <si>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</si>
  <si>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</si>
  <si>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</si>
  <si>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</si>
  <si>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</si>
  <si>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</si>
  <si>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</si>
  <si>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</si>
  <si>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</si>
  <si>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</si>
  <si>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</si>
  <si>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</si>
  <si>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</si>
  <si>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</si>
  <si>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</si>
  <si>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</si>
  <si>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</si>
  <si>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</si>
  <si>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</si>
  <si>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</si>
  <si>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</si>
  <si>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</si>
  <si>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</si>
  <si>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</si>
  <si>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</si>
  <si>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</si>
  <si>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</si>
  <si>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</si>
  <si>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</si>
  <si>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</si>
  <si>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</si>
  <si>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</si>
  <si>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</si>
  <si>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</si>
  <si>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</si>
  <si>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</si>
  <si>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</si>
  <si>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</si>
  <si>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</si>
  <si>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</si>
  <si>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</si>
  <si>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</si>
  <si>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</si>
  <si>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</si>
  <si>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</si>
  <si>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</si>
  <si>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</si>
  <si>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</si>
  <si>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</si>
  <si>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</si>
  <si>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</si>
  <si>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</si>
  <si>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</si>
  <si>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</si>
  <si>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</si>
  <si>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</si>
  <si>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</si>
  <si>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</si>
  <si>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</si>
  <si>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</si>
  <si>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</si>
  <si>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</si>
  <si>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</si>
  <si>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</si>
  <si>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</si>
  <si>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</si>
  <si>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</si>
  <si>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</si>
  <si>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</si>
  <si>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</si>
  <si>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</si>
  <si>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</si>
  <si>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</si>
  <si>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</si>
  <si>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</si>
  <si>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</si>
  <si>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</si>
  <si>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</si>
  <si>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</si>
  <si>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</si>
  <si>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</si>
  <si>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</si>
  <si>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</si>
  <si>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</si>
  <si>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</si>
  <si>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</si>
  <si>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</si>
  <si>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</si>
  <si>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</si>
  <si>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</si>
  <si>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</si>
  <si>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</si>
  <si>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</si>
  <si>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</si>
  <si>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</si>
  <si>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</si>
  <si>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</si>
  <si>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</si>
  <si>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</si>
  <si>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</si>
  <si>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</si>
  <si>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</si>
  <si>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</si>
  <si>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</si>
  <si>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</si>
  <si>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</si>
  <si>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</si>
  <si>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</si>
  <si>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</si>
  <si>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</si>
  <si>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</si>
  <si>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</si>
  <si>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</si>
  <si>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</si>
  <si>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</si>
  <si>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</si>
  <si>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</si>
  <si>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</si>
  <si>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</si>
  <si>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</si>
  <si>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</si>
  <si>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</si>
  <si>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</si>
  <si>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</si>
  <si>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</si>
  <si>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</si>
  <si>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</si>
  <si>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</si>
  <si>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</si>
  <si>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</si>
  <si>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</si>
  <si>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</si>
  <si>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</si>
  <si>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</si>
  <si>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</si>
  <si>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</si>
  <si>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</si>
  <si>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</si>
  <si>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</si>
  <si>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</si>
  <si>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</si>
  <si>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</si>
  <si>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</si>
  <si>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</si>
  <si>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</si>
  <si>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</si>
  <si>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</si>
  <si>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</si>
  <si>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</si>
  <si>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</si>
  <si>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</si>
  <si>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</si>
  <si>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</si>
  <si>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</si>
  <si>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</si>
  <si>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</si>
  <si>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</si>
  <si>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</si>
  <si>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</si>
  <si>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</si>
  <si>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</si>
  <si>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</si>
  <si>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</si>
  <si>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</si>
  <si>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</si>
  <si>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</si>
  <si>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</si>
  <si>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</si>
  <si>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</si>
  <si>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</si>
  <si>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</si>
  <si>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</si>
  <si>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</si>
  <si>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</si>
  <si>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</si>
  <si>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</si>
  <si>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</si>
  <si>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</si>
  <si>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</si>
  <si>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</si>
  <si>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</si>
  <si>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</si>
  <si>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</si>
  <si>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</si>
  <si>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</si>
  <si>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</si>
  <si>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</si>
  <si>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</si>
  <si>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</si>
  <si>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</si>
  <si>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</si>
  <si>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</si>
  <si>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</si>
  <si>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</si>
  <si>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</si>
  <si>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</si>
  <si>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</si>
  <si>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</si>
  <si>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</si>
  <si>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</si>
  <si>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</si>
  <si>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</si>
  <si>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</si>
  <si>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</si>
  <si>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</si>
  <si>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</si>
  <si>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</si>
  <si>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</si>
  <si>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</si>
  <si>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</si>
  <si>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</si>
  <si>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</si>
  <si>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</si>
  <si>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</si>
  <si>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</si>
  <si>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</si>
  <si>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</si>
  <si>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</si>
  <si>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</si>
  <si>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</si>
  <si>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</si>
  <si>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</si>
  <si>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</si>
  <si>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</si>
  <si>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</si>
  <si>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</si>
  <si>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</si>
  <si>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</si>
  <si>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</si>
  <si>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</si>
  <si>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</si>
  <si>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</si>
  <si>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</si>
  <si>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</si>
  <si>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</si>
  <si>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</si>
  <si>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</si>
  <si>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</si>
  <si>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</si>
  <si>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</si>
  <si>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</si>
  <si>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</si>
  <si>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</si>
  <si>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</si>
  <si>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</si>
  <si>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</si>
  <si>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</si>
  <si>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</si>
  <si>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</si>
  <si>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</si>
  <si>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</si>
  <si>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</si>
  <si>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</si>
  <si>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</si>
  <si>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</si>
  <si>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</si>
  <si>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</si>
  <si>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</si>
  <si>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</si>
  <si>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</si>
  <si>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</si>
  <si>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</si>
  <si>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</si>
  <si>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</si>
  <si>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</si>
  <si>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</si>
  <si>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</si>
  <si>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</si>
  <si>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</si>
  <si>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</si>
  <si>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</si>
  <si>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</si>
  <si>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</si>
  <si>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</si>
  <si>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</si>
  <si>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</si>
  <si>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</si>
  <si>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</si>
  <si>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</si>
  <si>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</si>
  <si>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</si>
  <si>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</si>
  <si>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</si>
  <si>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</si>
  <si>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</si>
  <si>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</si>
  <si>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</si>
  <si>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</si>
  <si>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</si>
  <si>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</si>
  <si>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</si>
  <si>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</si>
  <si>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</si>
  <si>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</si>
  <si>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</si>
  <si>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</si>
  <si>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</si>
  <si>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</si>
  <si>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</si>
  <si>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</si>
  <si>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</si>
  <si>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</si>
  <si>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</si>
  <si>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</si>
  <si>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</si>
  <si>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</si>
  <si>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</si>
  <si>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</si>
  <si>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</si>
  <si>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</si>
  <si>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</si>
  <si>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</si>
  <si>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</si>
  <si>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</si>
  <si>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</si>
  <si>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</si>
  <si>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</si>
  <si>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</si>
  <si>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</si>
  <si>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</si>
  <si>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</si>
  <si>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</si>
  <si>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</si>
  <si>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</si>
  <si>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</si>
  <si>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</si>
  <si>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</si>
  <si>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</si>
  <si>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</si>
  <si>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</si>
  <si>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</si>
  <si>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</si>
  <si>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</si>
  <si>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</si>
  <si>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</si>
  <si>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</si>
  <si>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</si>
  <si>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</si>
  <si>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</si>
  <si>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</si>
  <si>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</si>
  <si>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</si>
  <si>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</si>
  <si>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</si>
  <si>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</si>
  <si>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</si>
  <si>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</si>
  <si>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</si>
  <si>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</si>
  <si>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</si>
  <si>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</si>
  <si>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</si>
  <si>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</si>
  <si>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</si>
  <si>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</si>
  <si>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</si>
  <si>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</si>
  <si>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</si>
  <si>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</si>
  <si>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</si>
  <si>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</si>
  <si>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</si>
  <si>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</si>
  <si>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</si>
  <si>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</si>
  <si>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</si>
  <si>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</si>
  <si>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</si>
  <si>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</si>
  <si>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</si>
  <si>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</si>
  <si>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</si>
  <si>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</si>
  <si>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</si>
  <si>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</si>
  <si>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</si>
  <si>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</si>
  <si>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</si>
  <si>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</si>
  <si>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</si>
  <si>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</si>
  <si>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</si>
  <si>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</si>
  <si>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</si>
  <si>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</si>
  <si>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</si>
  <si>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</si>
  <si>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</si>
  <si>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</si>
  <si>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</si>
  <si>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</si>
  <si>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</si>
  <si>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</si>
  <si>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</si>
  <si>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</si>
  <si>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</si>
  <si>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</si>
  <si>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</si>
  <si>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</si>
  <si>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</si>
  <si>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</si>
  <si>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</si>
  <si>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</si>
  <si>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</si>
  <si>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</si>
  <si>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</si>
  <si>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</si>
  <si>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</si>
  <si>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</si>
  <si>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</si>
  <si>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</si>
  <si>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</si>
  <si>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</si>
  <si>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</si>
  <si>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</si>
  <si>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</si>
  <si>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</si>
  <si>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</si>
  <si>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</si>
  <si>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</si>
  <si>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</si>
  <si>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</si>
  <si>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</si>
  <si>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</si>
  <si>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</si>
  <si>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</si>
  <si>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</si>
  <si>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</si>
  <si>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</si>
  <si>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</si>
  <si>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</si>
  <si>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</si>
  <si>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</si>
  <si>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</si>
  <si>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</si>
  <si>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</si>
  <si>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</si>
  <si>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</si>
  <si>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</si>
  <si>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</si>
  <si>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</si>
  <si>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</si>
  <si>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</si>
  <si>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</si>
  <si>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</si>
  <si>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</si>
  <si>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</si>
  <si>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</si>
  <si>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</si>
  <si>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</si>
  <si>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</si>
  <si>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</si>
  <si>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</si>
  <si>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</si>
  <si>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</si>
  <si>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</si>
  <si>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</si>
  <si>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</si>
  <si>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</si>
  <si>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</si>
  <si>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</si>
  <si>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</si>
  <si>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</si>
  <si>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</si>
  <si>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</si>
  <si>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</si>
  <si>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</si>
  <si>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</si>
  <si>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</si>
  <si>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</si>
  <si>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</si>
  <si>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</si>
  <si>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</si>
  <si>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</si>
  <si>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</si>
  <si>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</si>
  <si>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</si>
  <si>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</si>
  <si>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</si>
  <si>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</si>
  <si>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</si>
  <si>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</si>
  <si>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</si>
  <si>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</si>
  <si>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</si>
  <si>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</si>
  <si>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</si>
  <si>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</si>
  <si>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</si>
  <si>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</si>
  <si>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</si>
  <si>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</si>
  <si>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</si>
  <si>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</si>
  <si>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</si>
  <si>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</si>
  <si>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</si>
  <si>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</si>
  <si>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</si>
  <si>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</si>
  <si>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</si>
  <si>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</si>
  <si>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</si>
  <si>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</si>
  <si>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</si>
  <si>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</si>
  <si>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</si>
  <si>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</si>
  <si>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</si>
  <si>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</si>
  <si>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</si>
  <si>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</si>
  <si>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</si>
  <si>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</si>
  <si>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</si>
  <si>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</si>
  <si>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</si>
  <si>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</si>
  <si>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</si>
  <si>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</si>
  <si>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</si>
  <si>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</si>
  <si>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</si>
  <si>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</si>
  <si>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</si>
  <si>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</si>
  <si>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</si>
  <si>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</si>
  <si>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</si>
  <si>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</si>
  <si>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</si>
  <si>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</si>
  <si>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</si>
  <si>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</si>
  <si>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</si>
  <si>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</si>
  <si>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</si>
  <si>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</si>
  <si>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</si>
  <si>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</si>
  <si>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</si>
  <si>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</si>
  <si>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</si>
  <si>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</si>
  <si>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</si>
  <si>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</si>
  <si>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</si>
  <si>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</si>
  <si>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</si>
  <si>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</si>
  <si>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</si>
  <si>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</si>
  <si>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</si>
  <si>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</si>
  <si>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</si>
  <si>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</si>
  <si>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</si>
  <si>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</si>
  <si>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</si>
  <si>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</si>
  <si>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</si>
  <si>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</si>
  <si>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</si>
  <si>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</si>
  <si>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</si>
  <si>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</si>
  <si>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</si>
  <si>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</si>
  <si>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</si>
  <si>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</si>
  <si>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</si>
  <si>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</si>
  <si>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</si>
  <si>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</si>
  <si>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</si>
  <si>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</si>
  <si>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</si>
  <si>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</si>
  <si>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</si>
  <si>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</si>
  <si>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</si>
  <si>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</si>
  <si>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</si>
  <si>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</si>
  <si>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</si>
  <si>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</si>
  <si>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</si>
  <si>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</si>
  <si>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</si>
  <si>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</si>
  <si>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</si>
  <si>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</si>
  <si>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</si>
  <si>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</si>
  <si>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</si>
  <si>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</si>
  <si>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</si>
  <si>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</si>
  <si>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</si>
  <si>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</si>
  <si>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</si>
  <si>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</si>
  <si>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</si>
  <si>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</si>
  <si>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</si>
  <si>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</si>
  <si>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</si>
  <si>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</si>
  <si>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</si>
  <si>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</si>
  <si>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</si>
  <si>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</si>
  <si>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</si>
  <si>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</si>
  <si>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</si>
  <si>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</si>
  <si>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</si>
  <si>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</si>
  <si>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</si>
  <si>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</si>
  <si>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</si>
  <si>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</si>
  <si>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</si>
  <si>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</si>
  <si>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</si>
  <si>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</si>
  <si>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</si>
  <si>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</si>
  <si>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</si>
  <si>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</si>
  <si>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</si>
  <si>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</si>
  <si>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</si>
  <si>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</si>
  <si>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</si>
  <si>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</si>
  <si>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</si>
  <si>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</si>
  <si>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</si>
  <si>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</si>
  <si>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</si>
  <si>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</si>
  <si>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</si>
  <si>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</si>
  <si>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</si>
  <si>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</si>
  <si>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</si>
  <si>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</si>
  <si>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</si>
  <si>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</si>
  <si>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</si>
  <si>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</si>
  <si>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</si>
  <si>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</si>
  <si>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</si>
  <si>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</si>
  <si>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</si>
  <si>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</si>
  <si>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</si>
  <si>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</si>
  <si>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</si>
  <si>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</si>
  <si>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</si>
  <si>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</si>
  <si>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</si>
  <si>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</si>
  <si>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</si>
  <si>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</si>
  <si>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</si>
  <si>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</si>
  <si>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</si>
  <si>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</si>
  <si>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</si>
  <si>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</si>
  <si>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</si>
  <si>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</si>
  <si>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</si>
  <si>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</si>
  <si>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</si>
  <si>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</si>
  <si>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</si>
  <si>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</si>
  <si>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</si>
  <si>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</si>
  <si>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</si>
  <si>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</si>
  <si>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</si>
  <si>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</si>
  <si>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</si>
  <si>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</si>
  <si>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</si>
  <si>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</si>
  <si>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</si>
  <si>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</si>
  <si>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</si>
  <si>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</si>
  <si>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</si>
  <si>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</si>
  <si>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</si>
  <si>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</si>
  <si>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</si>
  <si>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</si>
  <si>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</si>
  <si>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</si>
  <si>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</si>
  <si>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</si>
  <si>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</si>
  <si>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</si>
  <si>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</si>
  <si>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</si>
  <si>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</si>
  <si>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</si>
  <si>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</si>
  <si>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</si>
  <si>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</si>
  <si>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</si>
  <si>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</si>
  <si>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</si>
  <si>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</si>
  <si>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</si>
  <si>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</si>
  <si>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</si>
  <si>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</si>
  <si>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</si>
  <si>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</si>
  <si>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</si>
  <si>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</si>
  <si>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</si>
  <si>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</si>
  <si>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</si>
  <si>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</si>
  <si>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</si>
  <si>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</si>
  <si>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</si>
  <si>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</si>
  <si>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</si>
  <si>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</si>
  <si>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</si>
  <si>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</si>
  <si>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</si>
  <si>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</si>
  <si>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</si>
  <si>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</si>
  <si>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</si>
  <si>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</si>
  <si>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</si>
  <si>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</si>
  <si>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</si>
  <si>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</si>
  <si>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</si>
  <si>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</si>
  <si>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</si>
  <si>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</si>
  <si>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</si>
  <si>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</si>
  <si>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</si>
  <si>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</si>
  <si>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</si>
  <si>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</si>
  <si>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</si>
  <si>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</si>
  <si>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</si>
  <si>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</si>
  <si>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</si>
  <si>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</si>
  <si>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</si>
  <si>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</si>
  <si>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</si>
  <si>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</si>
  <si>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</si>
  <si>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</si>
  <si>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</si>
  <si>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</si>
  <si>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</si>
  <si>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</si>
  <si>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</si>
  <si>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</si>
  <si>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</si>
  <si>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</si>
  <si>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</si>
  <si>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</si>
  <si>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</si>
  <si>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</si>
  <si>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</si>
  <si>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</si>
  <si>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</si>
  <si>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</si>
  <si>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</si>
  <si>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</si>
  <si>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</si>
  <si>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</si>
  <si>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</si>
  <si>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</si>
  <si>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</si>
  <si>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</si>
  <si>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</si>
  <si>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</si>
  <si>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</si>
  <si>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</si>
  <si>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</si>
  <si>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</si>
  <si>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</si>
  <si>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</si>
  <si>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</si>
  <si>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</si>
  <si>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</si>
  <si>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</si>
  <si>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</si>
  <si>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</si>
  <si>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</si>
  <si>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</si>
  <si>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</si>
  <si>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</si>
  <si>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</si>
  <si>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</si>
  <si>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</si>
  <si>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</si>
  <si>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</si>
  <si>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</si>
  <si>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</si>
  <si>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</si>
  <si>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</si>
  <si>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</si>
  <si>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</si>
  <si>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</si>
  <si>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</si>
  <si>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</si>
  <si>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</si>
  <si>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</si>
  <si>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</si>
  <si>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</si>
  <si>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</si>
  <si>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</si>
  <si>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</si>
  <si>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</si>
  <si>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</si>
  <si>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</si>
  <si>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</si>
  <si>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</si>
  <si>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</si>
  <si>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</si>
  <si>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</si>
  <si>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</si>
  <si>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</si>
  <si>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</si>
  <si>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</si>
  <si>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</si>
  <si>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</si>
  <si>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</si>
  <si>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</si>
  <si>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</si>
  <si>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</si>
  <si>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</si>
  <si>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</si>
  <si>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</si>
  <si>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</si>
  <si>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</si>
  <si>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</si>
  <si>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</si>
  <si>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</si>
  <si>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</si>
  <si>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</si>
  <si>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</si>
  <si>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</si>
  <si>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</si>
  <si>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</si>
  <si>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</si>
  <si>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</si>
  <si>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</si>
  <si>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</si>
  <si>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</si>
  <si>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</si>
  <si>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</si>
  <si>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</si>
  <si>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</si>
  <si>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</si>
  <si>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</si>
  <si>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</si>
  <si>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</si>
  <si>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</si>
  <si>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</si>
  <si>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</si>
  <si>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</si>
  <si>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</si>
  <si>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</si>
  <si>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</si>
  <si>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</si>
  <si>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</si>
  <si>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</si>
  <si>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</si>
  <si>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</si>
  <si>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</si>
  <si>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</si>
  <si>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</si>
  <si>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</si>
  <si>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</si>
  <si>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</si>
  <si>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</si>
  <si>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</si>
  <si>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</si>
  <si>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</si>
  <si>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</si>
  <si>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</si>
  <si>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</si>
  <si>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</si>
  <si>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</si>
  <si>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</si>
  <si>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</si>
  <si>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</si>
  <si>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</si>
  <si>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</si>
  <si>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</si>
  <si>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</si>
  <si>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</si>
  <si>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</si>
  <si>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</si>
  <si>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</si>
  <si>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</si>
  <si>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</si>
  <si>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</si>
  <si>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</si>
  <si>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</si>
  <si>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</si>
  <si>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</si>
  <si>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</si>
  <si>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</si>
  <si>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</si>
  <si>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</si>
  <si>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</si>
  <si>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</si>
  <si>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</si>
  <si>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</si>
  <si>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</si>
  <si>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</si>
  <si>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</si>
  <si>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</si>
  <si>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</si>
  <si>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</si>
  <si>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</si>
  <si>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</si>
  <si>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</si>
  <si>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</si>
  <si>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</si>
  <si>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</si>
  <si>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</si>
  <si>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</si>
  <si>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</si>
  <si>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</si>
  <si>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</si>
  <si>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</si>
  <si>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</si>
  <si>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</si>
  <si>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</si>
  <si>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</si>
  <si>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</si>
  <si>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</si>
  <si>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</si>
  <si>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</si>
  <si>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</si>
  <si>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</si>
  <si>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</si>
  <si>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</si>
  <si>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</si>
  <si>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</si>
  <si>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</si>
  <si>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</si>
  <si>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</si>
  <si>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</si>
  <si>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</si>
  <si>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</si>
  <si>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</si>
  <si>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</si>
  <si>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</si>
  <si>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</si>
  <si>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</si>
  <si>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</si>
  <si>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</si>
  <si>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</si>
  <si>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</si>
  <si>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</si>
  <si>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</si>
  <si>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</si>
  <si>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</si>
  <si>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</si>
  <si>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</si>
  <si>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</si>
  <si>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</si>
  <si>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</si>
  <si>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</si>
  <si>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</si>
  <si>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</si>
  <si>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</si>
  <si>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</si>
  <si>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</si>
  <si>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</si>
  <si>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</si>
  <si>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</si>
  <si>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</si>
  <si>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</si>
  <si>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</si>
  <si>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</si>
  <si>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</si>
  <si>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</si>
  <si>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</si>
  <si>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</si>
  <si>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</si>
  <si>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</si>
  <si>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</si>
  <si>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</si>
  <si>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</si>
  <si>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</si>
  <si>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</si>
  <si>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</si>
  <si>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</si>
  <si>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</si>
  <si>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</si>
  <si>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</si>
  <si>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</si>
  <si>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</si>
  <si>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</si>
  <si>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</si>
  <si>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</si>
  <si>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</si>
  <si>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</si>
  <si>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</si>
  <si>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</si>
  <si>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</si>
  <si>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</si>
  <si>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</si>
  <si>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</si>
  <si>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</si>
  <si>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</si>
  <si>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</si>
  <si>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</si>
  <si>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</si>
  <si>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</si>
  <si>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</si>
  <si>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</si>
  <si>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</si>
  <si>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</si>
  <si>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</si>
  <si>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</si>
  <si>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</si>
  <si>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</si>
  <si>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</si>
  <si>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</si>
  <si>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</si>
  <si>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</si>
  <si>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</si>
  <si>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</si>
  <si>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</si>
  <si>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</si>
  <si>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</si>
  <si>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</si>
  <si>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</si>
  <si>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</si>
  <si>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</si>
  <si>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</si>
  <si>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</si>
  <si>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</si>
  <si>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</si>
  <si>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</si>
  <si>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</si>
  <si>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</si>
  <si>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</si>
  <si>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</si>
  <si>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</si>
  <si>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</si>
  <si>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</si>
  <si>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</si>
  <si>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</si>
  <si>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</si>
  <si>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</si>
  <si>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</si>
  <si>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</si>
  <si>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</si>
  <si>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</si>
  <si>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</si>
  <si>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</si>
  <si>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</si>
  <si>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</si>
  <si>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</si>
  <si>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</si>
  <si>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</si>
  <si>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</si>
  <si>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</si>
  <si>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</si>
  <si>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</si>
  <si>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</si>
  <si>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</si>
  <si>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</si>
  <si>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</si>
  <si>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</si>
  <si>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</si>
  <si>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</si>
  <si>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</si>
  <si>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</si>
  <si>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</si>
  <si>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</si>
  <si>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</si>
  <si>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</si>
  <si>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</si>
  <si>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</si>
  <si>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</si>
  <si>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</si>
  <si>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</si>
  <si>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</si>
  <si>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</si>
  <si>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</si>
  <si>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</si>
  <si>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</si>
  <si>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</si>
  <si>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</si>
  <si>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</si>
  <si>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</si>
  <si>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</si>
  <si>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</si>
  <si>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</si>
  <si>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</si>
  <si>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</si>
  <si>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</si>
  <si>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</si>
  <si>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</si>
  <si>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</si>
  <si>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</si>
  <si>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</si>
  <si>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</si>
  <si>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</si>
  <si>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</si>
  <si>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</si>
  <si>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</si>
  <si>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</si>
  <si>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</si>
  <si>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</si>
  <si>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</si>
  <si>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</si>
  <si>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</si>
  <si>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</si>
  <si>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</si>
  <si>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</si>
  <si>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</si>
  <si>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</si>
  <si>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</si>
  <si>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</si>
  <si>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</si>
  <si>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</si>
  <si>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</si>
  <si>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</si>
  <si>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</si>
  <si>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</si>
  <si>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</si>
  <si>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</si>
  <si>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</si>
  <si>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</si>
  <si>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</si>
  <si>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</si>
  <si>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</si>
  <si>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</si>
  <si>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</si>
  <si>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</si>
  <si>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</si>
  <si>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</si>
  <si>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</si>
  <si>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</si>
  <si>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</si>
  <si>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</si>
  <si>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</si>
  <si>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</si>
  <si>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</si>
  <si>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</si>
  <si>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</si>
  <si>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</si>
  <si>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</si>
  <si>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</si>
  <si>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</si>
  <si>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</si>
  <si>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</si>
  <si>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</si>
  <si>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</si>
  <si>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</si>
  <si>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</si>
  <si>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</si>
  <si>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</si>
  <si>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</si>
  <si>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</si>
  <si>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</si>
  <si>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</si>
  <si>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</si>
  <si>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</si>
  <si>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</si>
  <si>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</si>
  <si>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</si>
  <si>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</si>
  <si>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</si>
  <si>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</si>
  <si>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</si>
  <si>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</si>
  <si>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</si>
  <si>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</si>
  <si>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</si>
  <si>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</si>
  <si>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</si>
  <si>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</si>
  <si>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</si>
  <si>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</si>
  <si>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</si>
  <si>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</si>
  <si>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</si>
  <si>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</si>
  <si>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</si>
  <si>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</si>
  <si>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</si>
  <si>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</si>
  <si>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</si>
  <si>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</si>
  <si>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</si>
  <si>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</si>
  <si>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</si>
  <si>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</si>
  <si>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</si>
  <si>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</si>
  <si>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</si>
  <si>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</si>
  <si>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</si>
  <si>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</si>
  <si>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</si>
  <si>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</si>
  <si>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</si>
  <si>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</si>
  <si>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</si>
  <si>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</si>
  <si>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</si>
  <si>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</si>
  <si>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</si>
  <si>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</si>
  <si>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</si>
  <si>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</si>
  <si>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</si>
  <si>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</si>
  <si>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</si>
  <si>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</si>
  <si>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</si>
  <si>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</si>
  <si>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</si>
  <si>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</si>
  <si>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</si>
  <si>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</si>
  <si>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</si>
  <si>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</si>
  <si>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</si>
  <si>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</si>
  <si>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</si>
  <si>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</si>
  <si>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</si>
  <si>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</si>
  <si>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</si>
  <si>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</si>
  <si>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</si>
  <si>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</si>
  <si>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</si>
  <si>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</si>
  <si>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</si>
  <si>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</si>
  <si>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</si>
  <si>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</si>
  <si>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</si>
  <si>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</si>
  <si>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</si>
  <si>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</si>
  <si>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</si>
  <si>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</si>
  <si>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</si>
  <si>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</si>
  <si>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</si>
  <si>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</si>
  <si>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</si>
  <si>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</si>
  <si>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</si>
  <si>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</si>
  <si>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</si>
  <si>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</si>
  <si>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</si>
  <si>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</si>
  <si>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</si>
  <si>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</si>
  <si>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</si>
  <si>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</si>
  <si>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</si>
  <si>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</si>
  <si>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</si>
  <si>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</si>
  <si>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</si>
  <si>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</si>
  <si>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</si>
  <si>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</si>
  <si>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</si>
  <si>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</si>
  <si>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</si>
  <si>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</si>
  <si>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</si>
  <si>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</si>
  <si>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</si>
  <si>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</si>
  <si>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</si>
  <si>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</si>
  <si>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</si>
  <si>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</si>
  <si>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</si>
  <si>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</si>
  <si>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</si>
  <si>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</si>
  <si>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</si>
  <si>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</si>
  <si>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</si>
  <si>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</si>
  <si>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</si>
  <si>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</si>
  <si>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</si>
  <si>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</si>
  <si>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</si>
  <si>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</si>
  <si>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</si>
  <si>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</si>
  <si>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</si>
  <si>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</si>
  <si>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</si>
  <si>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</si>
  <si>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</si>
  <si>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</si>
  <si>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</si>
  <si>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</si>
  <si>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</si>
  <si>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</si>
  <si>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</si>
  <si>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</si>
  <si>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</si>
  <si>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</si>
  <si>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</si>
  <si>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</si>
  <si>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</si>
  <si>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</si>
  <si>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</si>
  <si>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</si>
  <si>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</si>
  <si>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</si>
  <si>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</si>
  <si>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</si>
  <si>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</si>
  <si>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</si>
  <si>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</si>
  <si>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</si>
  <si>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</si>
  <si>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</si>
  <si>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</si>
  <si>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</si>
  <si>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</si>
  <si>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</si>
  <si>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</si>
  <si>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</si>
  <si>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</si>
  <si>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</si>
  <si>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</si>
  <si>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</si>
  <si>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</si>
  <si>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</si>
  <si>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</si>
  <si>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</si>
  <si>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</si>
  <si>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</si>
  <si>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</si>
  <si>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</si>
  <si>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</si>
  <si>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</si>
  <si>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</si>
  <si>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</si>
  <si>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</si>
  <si>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</si>
  <si>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</si>
  <si>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</si>
  <si>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</si>
  <si>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</si>
  <si>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</si>
  <si>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</si>
  <si>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</si>
  <si>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</si>
  <si>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</si>
  <si>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</si>
  <si>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</si>
  <si>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</si>
  <si>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</si>
  <si>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</si>
  <si>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</si>
  <si>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</si>
  <si>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</si>
  <si>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</si>
  <si>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</si>
  <si>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</si>
  <si>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</si>
  <si>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</si>
  <si>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</si>
  <si>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</si>
  <si>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</si>
  <si>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</si>
  <si>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</si>
  <si>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</si>
  <si>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</si>
  <si>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</si>
  <si>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</si>
  <si>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</si>
  <si>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</si>
  <si>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</si>
  <si>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</si>
  <si>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</si>
  <si>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</si>
  <si>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</si>
  <si>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</si>
  <si>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</si>
  <si>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</si>
  <si>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</si>
  <si>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</si>
  <si>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</si>
  <si>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</si>
  <si>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</si>
  <si>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</si>
  <si>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</si>
  <si>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</si>
  <si>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</si>
  <si>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</si>
  <si>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</si>
  <si>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</si>
  <si>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</si>
  <si>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</si>
  <si>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</si>
  <si>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</si>
  <si>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</si>
  <si>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</si>
  <si>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</si>
  <si>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</si>
  <si>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</si>
  <si>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</si>
  <si>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</si>
  <si>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</si>
  <si>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</si>
  <si>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</si>
  <si>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</si>
  <si>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</si>
  <si>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</si>
  <si>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</si>
  <si>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</si>
  <si>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</si>
  <si>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</si>
  <si>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</si>
  <si>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</si>
  <si>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</si>
  <si>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</si>
  <si>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</si>
  <si>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</si>
  <si>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</si>
  <si>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</si>
  <si>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</si>
  <si>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</si>
  <si>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</si>
  <si>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</si>
  <si>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</si>
  <si>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</si>
  <si>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</si>
  <si>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</si>
  <si>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</si>
  <si>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</si>
  <si>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</si>
  <si>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</si>
  <si>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</si>
  <si>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</si>
  <si>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</si>
  <si>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</si>
  <si>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</si>
  <si>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</si>
  <si>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</si>
  <si>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</si>
  <si>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</si>
  <si>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</si>
  <si>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</si>
  <si>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</si>
  <si>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</si>
  <si>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</si>
  <si>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</si>
  <si>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</si>
  <si>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</si>
  <si>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</si>
  <si>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</si>
  <si>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</si>
  <si>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</si>
  <si>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</si>
  <si>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</si>
  <si>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</si>
  <si>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</si>
  <si>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</si>
  <si>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</si>
  <si>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</si>
  <si>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</si>
  <si>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</si>
  <si>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</si>
  <si>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</si>
  <si>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</si>
  <si>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</si>
  <si>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</si>
  <si>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</si>
  <si>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</si>
  <si>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</si>
  <si>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</si>
  <si>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</si>
  <si>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</si>
  <si>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</si>
  <si>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</si>
  <si>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</si>
  <si>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</si>
  <si>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</si>
  <si>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</si>
  <si>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</si>
  <si>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</si>
  <si>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</si>
  <si>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</si>
  <si>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</si>
  <si>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</si>
  <si>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</si>
  <si>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</si>
  <si>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</si>
  <si>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</si>
  <si>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</si>
  <si>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</si>
  <si>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</si>
  <si>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</si>
  <si>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</si>
  <si>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</si>
  <si>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</si>
  <si>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</si>
  <si>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</si>
  <si>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</si>
  <si>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</si>
  <si>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</si>
  <si>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</si>
  <si>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</si>
  <si>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</si>
  <si>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</si>
  <si>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</si>
  <si>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</si>
  <si>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</si>
  <si>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</si>
  <si>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</si>
  <si>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</si>
  <si>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</si>
  <si>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</si>
  <si>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</si>
  <si>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</si>
  <si>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</si>
  <si>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</si>
  <si>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</si>
  <si>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</si>
  <si>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</si>
  <si>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</si>
  <si>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</si>
  <si>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</si>
  <si>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</si>
  <si>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</si>
  <si>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</si>
  <si>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</si>
  <si>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</si>
  <si>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</si>
  <si>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</si>
  <si>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</si>
  <si>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</si>
  <si>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</si>
  <si>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</si>
  <si>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</si>
  <si>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</si>
  <si>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</si>
  <si>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</si>
  <si>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</si>
  <si>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</si>
  <si>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</si>
  <si>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</si>
  <si>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</si>
  <si>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</si>
  <si>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</si>
  <si>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</si>
  <si>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</si>
  <si>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</si>
  <si>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</si>
  <si>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</si>
  <si>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</si>
  <si>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</si>
  <si>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</si>
  <si>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</si>
  <si>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</si>
  <si>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</si>
  <si>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</si>
  <si>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</si>
  <si>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</si>
  <si>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</si>
  <si>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</si>
  <si>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</si>
  <si>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</si>
  <si>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</si>
  <si>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</si>
  <si>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</si>
  <si>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</si>
  <si>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</si>
  <si>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</si>
  <si>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</si>
  <si>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</si>
  <si>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</si>
  <si>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</si>
  <si>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</si>
  <si>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</si>
  <si>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</si>
  <si>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</si>
  <si>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</si>
  <si>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</si>
  <si>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</si>
  <si>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</si>
  <si>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</si>
  <si>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</si>
  <si>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</si>
  <si>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</si>
  <si>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</si>
  <si>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</si>
  <si>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</si>
  <si>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</si>
  <si>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</si>
  <si>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</si>
  <si>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</si>
  <si>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</si>
  <si>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</si>
  <si>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</si>
  <si>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</si>
  <si>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</si>
  <si>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</si>
  <si>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</si>
  <si>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</si>
  <si>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</si>
  <si>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</si>
  <si>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</si>
  <si>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</si>
  <si>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</si>
  <si>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</si>
  <si>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</si>
  <si>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</si>
  <si>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</si>
  <si>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</si>
  <si>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</si>
  <si>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</si>
  <si>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</si>
  <si>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</si>
  <si>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</si>
  <si>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</si>
  <si>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</si>
  <si>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</si>
  <si>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</si>
  <si>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</si>
  <si>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</si>
  <si>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</si>
  <si>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</si>
  <si>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</si>
  <si>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</si>
  <si>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</si>
  <si>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</si>
  <si>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</si>
  <si>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</si>
  <si>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</si>
  <si>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</si>
  <si>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</si>
  <si>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</si>
  <si>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</si>
  <si>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</si>
  <si>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</si>
  <si>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</si>
  <si>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</si>
  <si>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</si>
  <si>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</si>
  <si>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</si>
  <si>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</si>
  <si>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</si>
  <si>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</si>
  <si>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</si>
  <si>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</si>
  <si>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</si>
  <si>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</si>
  <si>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</si>
  <si>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</si>
  <si>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</si>
  <si>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</si>
  <si>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</si>
  <si>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</si>
  <si>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</si>
  <si>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</si>
  <si>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</si>
  <si>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</si>
  <si>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</si>
  <si>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</si>
  <si>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</si>
  <si>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</si>
  <si>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</si>
  <si>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</si>
  <si>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</si>
  <si>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</si>
  <si>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</si>
  <si>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</si>
  <si>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</si>
  <si>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</si>
  <si>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</si>
  <si>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</si>
  <si>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</si>
  <si>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</si>
  <si>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</si>
  <si>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</si>
  <si>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</si>
  <si>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</si>
  <si>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</si>
  <si>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</si>
  <si>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</si>
  <si>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</si>
  <si>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</si>
  <si>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</si>
  <si>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</si>
  <si>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</si>
  <si>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</si>
  <si>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</si>
  <si>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</si>
  <si>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</si>
  <si>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</si>
  <si>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</si>
  <si>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</si>
  <si>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</si>
  <si>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</si>
  <si>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</si>
  <si>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</si>
  <si>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</si>
  <si>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</si>
  <si>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</si>
  <si>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</si>
  <si>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</si>
  <si>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</si>
  <si>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</si>
  <si>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</si>
  <si>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</si>
  <si>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</si>
  <si>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</si>
  <si>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</si>
  <si>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</si>
  <si>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</si>
  <si>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</si>
  <si>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</si>
  <si>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</si>
  <si>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</si>
  <si>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</si>
  <si>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</si>
  <si>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</si>
  <si>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</si>
  <si>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</si>
  <si>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</si>
  <si>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</si>
  <si>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</si>
  <si>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</si>
  <si>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</si>
  <si>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</si>
  <si>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</si>
  <si>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</si>
  <si>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</si>
  <si>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</si>
  <si>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</si>
  <si>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</si>
  <si>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</si>
  <si>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</si>
  <si>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</si>
  <si>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</si>
  <si>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</si>
  <si>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</si>
  <si>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</si>
  <si>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</si>
  <si>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</si>
  <si>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</si>
  <si>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</si>
  <si>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</si>
  <si>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</si>
  <si>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</si>
  <si>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</si>
  <si>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</si>
  <si>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</si>
  <si>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</si>
  <si>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</si>
  <si>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</si>
  <si>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</si>
  <si>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</si>
  <si>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</si>
  <si>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</si>
  <si>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</si>
  <si>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</si>
  <si>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</si>
  <si>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</si>
  <si>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</si>
  <si>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</si>
  <si>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</si>
  <si>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</si>
  <si>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</si>
  <si>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</si>
  <si>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</si>
  <si>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</si>
  <si>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</si>
  <si>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</si>
  <si>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</si>
  <si>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</si>
  <si>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</si>
  <si>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</si>
  <si>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</si>
  <si>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</si>
  <si>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</si>
  <si>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</si>
  <si>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</si>
  <si>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</si>
  <si>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</si>
  <si>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</si>
  <si>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</si>
  <si>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</si>
  <si>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</si>
  <si>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</si>
  <si>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</si>
  <si>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</si>
  <si>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</si>
  <si>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</si>
  <si>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</si>
  <si>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</si>
  <si>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</si>
  <si>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</si>
  <si>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</si>
  <si>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</si>
  <si>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</si>
  <si>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</si>
  <si>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</si>
  <si>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</si>
  <si>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</si>
  <si>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</si>
  <si>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</si>
  <si>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</si>
  <si>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</si>
  <si>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</si>
  <si>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</si>
  <si>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</si>
  <si>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</si>
  <si>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</si>
  <si>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</si>
  <si>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</si>
  <si>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</si>
  <si>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</si>
  <si>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</si>
  <si>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</si>
  <si>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</si>
  <si>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</si>
  <si>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</si>
  <si>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</si>
  <si>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</si>
  <si>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</si>
  <si>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</si>
  <si>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</si>
  <si>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</si>
  <si>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</si>
  <si>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</si>
  <si>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</si>
  <si>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</si>
  <si>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</si>
  <si>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</si>
  <si>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</si>
  <si>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</si>
  <si>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</si>
  <si>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</si>
  <si>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</si>
  <si>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</si>
  <si>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</si>
  <si>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</si>
  <si>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</si>
  <si>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</si>
  <si>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</si>
  <si>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</si>
  <si>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</si>
  <si>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</si>
  <si>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</si>
  <si>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</si>
  <si>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</si>
  <si>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</si>
  <si>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</si>
  <si>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</si>
  <si>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</si>
  <si>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</si>
  <si>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</si>
  <si>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</si>
  <si>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</si>
  <si>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</si>
  <si>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</si>
  <si>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</si>
  <si>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</si>
  <si>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</si>
  <si>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</si>
  <si>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</si>
  <si>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</si>
  <si>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</si>
  <si>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</si>
  <si>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</si>
  <si>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</si>
  <si>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</si>
  <si>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</si>
  <si>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</si>
  <si>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</si>
  <si>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</si>
  <si>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</si>
  <si>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</si>
  <si>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</si>
  <si>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</si>
  <si>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</si>
  <si>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</si>
  <si>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</si>
  <si>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</si>
  <si>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</si>
  <si>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</si>
  <si>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</si>
  <si>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</si>
  <si>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</si>
  <si>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</si>
  <si>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</si>
  <si>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</si>
  <si>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</si>
  <si>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</si>
  <si>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</si>
  <si>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</si>
  <si>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</si>
  <si>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</si>
  <si>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</si>
  <si>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</si>
  <si>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</si>
  <si>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</si>
  <si>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</si>
  <si>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</si>
  <si>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</si>
  <si>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</si>
  <si>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</si>
  <si>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</si>
  <si>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</si>
  <si>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</si>
  <si>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</si>
  <si>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</si>
  <si>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</si>
  <si>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</si>
  <si>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</si>
  <si>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</si>
  <si>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</si>
  <si>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</si>
  <si>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</si>
  <si>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</si>
  <si>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</si>
  <si>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</si>
  <si>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</si>
  <si>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</si>
  <si>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</si>
  <si>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</si>
  <si>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</si>
  <si>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</si>
  <si>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</si>
  <si>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</si>
  <si>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</si>
  <si>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</si>
  <si>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</si>
  <si>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</si>
  <si>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</si>
  <si>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</si>
  <si>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</si>
  <si>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</si>
  <si>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</si>
  <si>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</si>
  <si>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</si>
  <si>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</si>
  <si>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</si>
  <si>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</si>
  <si>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</si>
  <si>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</si>
  <si>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</si>
  <si>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</si>
  <si>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</si>
  <si>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</si>
  <si>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</si>
  <si>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</si>
  <si>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</si>
  <si>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</si>
  <si>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</si>
  <si>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</si>
  <si>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</si>
  <si>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</si>
  <si>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</si>
  <si>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</si>
  <si>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</si>
  <si>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</si>
  <si>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</si>
  <si>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</si>
  <si>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</si>
  <si>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</si>
  <si>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</si>
  <si>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</si>
  <si>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</si>
  <si>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</si>
  <si>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</si>
  <si>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</si>
  <si>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</si>
  <si>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</si>
  <si>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</si>
  <si>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</si>
  <si>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</si>
  <si>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</si>
  <si>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</si>
  <si>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</si>
  <si>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</si>
  <si>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</si>
  <si>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</si>
  <si>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</si>
  <si>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</si>
  <si>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</si>
  <si>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</si>
  <si>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</si>
  <si>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</si>
  <si>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</si>
  <si>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</si>
  <si>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</si>
  <si>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</si>
  <si>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</si>
  <si>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</si>
  <si>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</si>
  <si>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</si>
  <si>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</si>
  <si>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</si>
  <si>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</si>
  <si>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</si>
  <si>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</si>
  <si>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</si>
  <si>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</si>
  <si>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</si>
  <si>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</si>
  <si>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</si>
  <si>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</si>
  <si>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</si>
  <si>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</si>
  <si>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</si>
  <si>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</si>
  <si>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</si>
  <si>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</si>
  <si>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</si>
  <si>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</si>
  <si>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</si>
  <si>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</si>
  <si>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</si>
  <si>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</si>
  <si>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</si>
  <si>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</si>
  <si>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</si>
  <si>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</si>
  <si>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</si>
  <si>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</si>
  <si>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</si>
  <si>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</si>
  <si>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</si>
  <si>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</si>
  <si>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</si>
  <si>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</si>
  <si>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</si>
  <si>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</si>
  <si>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</si>
  <si>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</si>
  <si>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</si>
  <si>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</si>
  <si>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</si>
  <si>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</si>
  <si>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</si>
  <si>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</si>
  <si>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</si>
  <si>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</si>
  <si>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</si>
  <si>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</si>
  <si>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</si>
  <si>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</si>
  <si>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</si>
  <si>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</si>
  <si>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</si>
  <si>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</si>
  <si>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</si>
  <si>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</si>
  <si>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</si>
  <si>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</si>
  <si>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</si>
  <si>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</si>
  <si>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</si>
  <si>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</si>
  <si>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</si>
  <si>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</si>
  <si>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</si>
  <si>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</si>
  <si>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</si>
  <si>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</si>
  <si>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</si>
  <si>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</si>
  <si>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</si>
  <si>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</si>
  <si>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</si>
  <si>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</si>
  <si>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</si>
  <si>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</si>
  <si>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</si>
  <si>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</si>
  <si>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</si>
  <si>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</si>
  <si>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</si>
  <si>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</si>
  <si>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</si>
  <si>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</si>
  <si>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</si>
  <si>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</si>
  <si>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</si>
  <si>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</si>
  <si>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</si>
  <si>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</si>
  <si>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</si>
  <si>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</si>
  <si>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</si>
  <si>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</si>
  <si>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</si>
  <si>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</si>
  <si>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80km</t>
  </si>
  <si>
    <t>PCM-20251120-00000778</t>
  </si>
  <si>
    <t>ETA 60 min</t>
  </si>
  <si>
    <t>PCM-20251120-00000782</t>
  </si>
  <si>
    <t>3 hrs</t>
  </si>
  <si>
    <t xml:space="preserve"> </t>
  </si>
  <si>
    <t xml:space="preserve"> PCM-20250215-00000830 </t>
  </si>
  <si>
    <t>LTE site still down and  site located in aramco area access issue need special permission</t>
  </si>
  <si>
    <t>NO PCM</t>
  </si>
  <si>
    <t>90 mins</t>
  </si>
  <si>
    <t>PCM-20251120-00000555</t>
  </si>
  <si>
    <t>20 mins</t>
  </si>
  <si>
    <t>PCM-20251120-00000625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</si>
  <si>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</si>
  <si>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</si>
  <si>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</si>
  <si>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</si>
  <si>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</si>
  <si>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</si>
  <si>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</si>
  <si>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</si>
  <si>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</si>
  <si>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PCM-20251120-00000585</t>
  </si>
  <si>
    <t xml:space="preserve">SCECO N/A , Site Located near HRM and cannot connect PG as no access by car , SCECO Complain ( 2904077944 ) </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</si>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</sst>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318.42769166666403</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1</v>
      </c>
      <c r="D3" s="133" t="s">
        <v>11783</v>
      </c>
      <c r="E3" s="143" t="s">
        <v>39021</v>
      </c>
      <c r="F3" s="144">
        <v>45981.328993055555</v>
      </c>
      <c r="G3" s="145">
        <f ca="1">IFERROR(NOW()-F3,"-")</f>
        <v>4.7124537035415415E-2</v>
      </c>
      <c r="H3" s="144">
        <v>45981.323993055557</v>
      </c>
      <c r="I3" s="142" t="str">
        <f>IFERROR(VLOOKUP(D3,DB!A:F,6,0),"")</f>
        <v>SCECO</v>
      </c>
      <c r="J3" s="142" t="str">
        <f>IFERROR(VLOOKUP(D3,DB!A:G,7,0),"")</f>
        <v>Dead</v>
      </c>
      <c r="K3" s="146" t="s">
        <v>39024</v>
      </c>
      <c r="L3" s="147" t="str">
        <f>IFERROR(VLOOKUP(D3,DB!A:I,9,0),"")</f>
        <v>Latis</v>
      </c>
    </row>
    <row r="4" spans="1:15" ht="15" customHeight="1">
      <c r="A4" s="141" t="s">
        <v>39025</v>
      </c>
      <c r="B4" s="142" t="str">
        <f>IFERROR(VLOOKUP(D4,DB!A:K,11,0),"")</f>
        <v>R1</v>
      </c>
      <c r="C4" s="142">
        <v>1</v>
      </c>
      <c r="D4" s="133" t="s">
        <v>2199</v>
      </c>
      <c r="E4" s="143" t="s">
        <v>39021</v>
      </c>
      <c r="F4" s="144"/>
      <c r="G4" s="145">
        <f ca="1">IFERROR(NOW()-F4,"-")</f>
        <v>45981.37611759259</v>
      </c>
      <c r="H4" s="144">
        <v>45981.338564814818</v>
      </c>
      <c r="I4" s="142" t="str">
        <f>IFERROR(VLOOKUP(D4,DB!A:F,6,0),"")</f>
        <v>SCECO</v>
      </c>
      <c r="J4" s="142" t="str">
        <f>IFERROR(VLOOKUP(D4,DB!A:G,7,0),"")</f>
        <v>Vandalized</v>
      </c>
      <c r="K4" s="146" t="s">
        <v>39026</v>
      </c>
      <c r="L4" s="147" t="str">
        <f>IFERROR(VLOOKUP(D4,DB!A:I,9,0),"")</f>
        <v>Zain</v>
      </c>
    </row>
    <row r="5" spans="1:15" ht="15" customHeight="1">
      <c r="A5" s="141"/>
      <c r="B5" s="142" t="str">
        <f>IFERROR(VLOOKUP(D5,DB!A:K,11,0),"")</f>
        <v/>
      </c>
      <c r="C5" s="142"/>
      <c r="D5" s="133"/>
      <c r="E5" s="143"/>
      <c r="F5" s="144"/>
      <c r="G5" s="145">
        <f ca="1">IFERROR(NOW()-F5,"-")</f>
        <v>45981.37611759259</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45981.37611759259</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45981.37611759259</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45981.37611759259</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45981.37611759259</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45981.37611759259</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45981.37611759259</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45981.37611759259</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45981.37611759259</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45981.37611759259</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45981.37611759259</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45981.37611759259</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45981.37611759259</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45981.37611759259</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45981.37611759259</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45981.37611759259</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45981.37611759259</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45981.37611759259</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45981.37611759259</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45981.37611759259</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45981.37611759259</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45981.37611759259</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45981.37611759259</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45981.37611759259</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45981.37611759259</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45981.37611759259</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45981.37611759259</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45981.37611759259</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45981.37611759259</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45981.37611759259</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45981.37611759259</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45981.37611759259</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45981.37611759259</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45981.37611759259</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45981.37611759259</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45981.37611759259</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45981.37611759259</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45981.37611759259</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45981.37611759259</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45981.37611759259</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45981.37611759259</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45981.37611759259</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45981.37611759259</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45981.37611759259</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45981.37611759259</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45981.37611759259</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45981.37611759259</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45981.37611759259</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45981.37611759259</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45981.37611759259</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45981.37611759259</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45981.37611759259</v>
      </c>
      <c r="H56" s="144"/>
      <c r="I56" s="142" t="str">
        <f>IFERROR(VLOOKUP(D56,DB!A:F,6,0),"")</f>
        <v/>
      </c>
      <c r="J56" s="142" t="str">
        <f>IFERROR(VLOOKUP(D56,DB!A:G,7,0),"")</f>
        <v/>
      </c>
      <c r="K56" s="146"/>
      <c r="L56" s="147" t="str">
        <f>IFERROR(VLOOKUP(D56,DB!A:I,9,0),"")</f>
        <v/>
      </c>
    </row>
    <row r="57" spans="1:12" ht="15" customHeight="1">
      <c r="A57" s="141"/>
      <c r="B57" s="142" t="str">
        <f>IFERROR(VLOOKUP(D57,DB!A:K,11,0),"")</f>
        <v/>
      </c>
      <c r="C57" s="142"/>
      <c r="D57" s="133"/>
      <c r="E57" s="143"/>
      <c r="F57" s="144"/>
      <c r="G57" s="145">
        <f ca="1">IFERROR(NOW()-F57,"-")</f>
        <v>45981.37611759259</v>
      </c>
      <c r="H57" s="144"/>
      <c r="I57" s="142" t="str">
        <f>IFERROR(VLOOKUP(D57,DB!A:F,6,0),"")</f>
        <v/>
      </c>
      <c r="J57" s="142" t="str">
        <f>IFERROR(VLOOKUP(D57,DB!A:G,7,0),"")</f>
        <v/>
      </c>
      <c r="K57" s="146"/>
      <c r="L57" s="147" t="str">
        <f>IFERROR(VLOOKUP(D57,DB!A:I,9,0),"")</f>
        <v/>
      </c>
    </row>
    <row r="58" spans="1:12" ht="15" customHeight="1">
      <c r="A58" s="141"/>
      <c r="B58" s="142" t="str">
        <f>IFERROR(VLOOKUP(D58,DB!A:K,11,0),"")</f>
        <v/>
      </c>
      <c r="C58" s="142"/>
      <c r="D58" s="133"/>
      <c r="E58" s="143"/>
      <c r="F58" s="144"/>
      <c r="G58" s="145">
        <f ca="1">IFERROR(NOW()-F58,"-")</f>
        <v>45981.37611759259</v>
      </c>
      <c r="H58" s="144"/>
      <c r="I58" s="142" t="str">
        <f>IFERROR(VLOOKUP(D58,DB!A:F,6,0),"")</f>
        <v/>
      </c>
      <c r="J58" s="142" t="str">
        <f>IFERROR(VLOOKUP(D58,DB!A:G,7,0),"")</f>
        <v/>
      </c>
      <c r="K58" s="146"/>
      <c r="L58" s="147" t="str">
        <f>IFERROR(VLOOKUP(D58,DB!A:I,9,0),"")</f>
        <v/>
      </c>
    </row>
    <row r="59" spans="1:12" ht="15" customHeight="1">
      <c r="A59" s="141"/>
      <c r="B59" s="142" t="str">
        <f>IFERROR(VLOOKUP(D59,DB!A:K,11,0),"")</f>
        <v/>
      </c>
      <c r="C59" s="142"/>
      <c r="D59" s="133"/>
      <c r="E59" s="143"/>
      <c r="F59" s="144"/>
      <c r="G59" s="145">
        <f ca="1">IFERROR(NOW()-F59,"-")</f>
        <v>45981.37611759259</v>
      </c>
      <c r="H59" s="144"/>
      <c r="I59" s="142" t="str">
        <f>IFERROR(VLOOKUP(D59,DB!A:F,6,0),"")</f>
        <v/>
      </c>
      <c r="J59" s="142" t="str">
        <f>IFERROR(VLOOKUP(D59,DB!A:G,7,0),"")</f>
        <v/>
      </c>
      <c r="K59" s="146"/>
      <c r="L59" s="147" t="str">
        <f>IFERROR(VLOOKUP(D59,DB!A:I,9,0),"")</f>
        <v/>
      </c>
    </row>
    <row r="60" spans="1:12" ht="15" customHeight="1">
      <c r="A60" s="148"/>
      <c r="B60" s="135" t="str">
        <f>IFERROR(VLOOKUP(D60,DB!A:K,11,0),"")</f>
        <v/>
      </c>
      <c r="C60" s="135"/>
      <c r="D60" s="149"/>
      <c r="E60" s="136"/>
      <c r="F60" s="137"/>
      <c r="G60" s="138">
        <f ca="1">IFERROR(NOW()-F60,"-")</f>
        <v>45981.37611759259</v>
      </c>
      <c r="H60" s="137"/>
      <c r="I60" s="135" t="str">
        <f>IFERROR(VLOOKUP(D60,DB!A:F,6,0),"")</f>
        <v/>
      </c>
      <c r="J60" s="135" t="str">
        <f>IFERROR(VLOOKUP(D60,DB!A:G,7,0),"")</f>
        <v/>
      </c>
      <c r="K60" s="139"/>
      <c r="L60" s="140" t="str">
        <f>IFERROR(VLOOKUP(D60,DB!A:I,9,0),"")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tabSelected="1" workbookViewId="0">
      <pane ySplit="1" topLeftCell="J9"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156.3762796296287</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2.3050462958053686E-2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4.1847222164506093E-3</v>
      </c>
      <c r="H5" s="103">
        <v>45981.343460648146</v>
      </c>
      <c r="I5" s="18" t="str">
        <f>IFERROR(VLOOKUP(D5,DB!A:F,6,0),"")</f>
        <v>SCECO</v>
      </c>
      <c r="J5" s="18" t="str">
        <f>IFERROR(VLOOKUP(D5,DB!A:G,7,0),"")</f>
        <v>Weak</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61">
        <v>1</v>
      </c>
      <c r="D6" s="18" t="s">
        <v>23654</v>
      </c>
      <c r="E6" s="84" t="s">
        <v>39021</v>
      </c>
      <c r="F6" s="103">
        <v>45981.372488425928</v>
      </c>
      <c r="G6" s="104">
        <f ca="1">IFERROR(NOW()-F6,"-")</f>
        <v>3.6291666619945318E-3</v>
      </c>
      <c r="H6" s="103">
        <v>45981.359293981484</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23049</v>
      </c>
      <c r="E7" s="102"/>
      <c r="F7" s="103"/>
      <c r="G7" s="104">
        <f ca="1">IFERROR(NOW()-F7,"-")</f>
        <v>45981.37611759259</v>
      </c>
      <c r="H7" s="103"/>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45981.37611759259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45981.37611759259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45981.37611759259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45981.37611759259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45981.37611759259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45981.37611759259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45981.37611759259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45981.37611759259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45981.37611759259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45981.37611759259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45981.37611759259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45981.37611759259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45981.37611759259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45981.37611759259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45981.37611759259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45981.37611759259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45981.37611759259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45981.37611759259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45981.37611759259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45981.37611759259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45981.37611759259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45981.37611759259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45981.37611759259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45981.37611759259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45981.37611759259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45981.37611759259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45981.37611759259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45981.37611759259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45981.37611759259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45981.37611759259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45981.37611759259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45981.37611759259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45981.37611759259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45981.37611759259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45981.37611759259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45981.37611759259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45981.37611759259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45981.37611759259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45981.37611759259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45981.37611759259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45981.37611759259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45981.37611759259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45981.37611759259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45981.37611759259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45981.37611759259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45981.37611759259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45981.37611759259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45981.37611759259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45981.37611759259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45981.37611759259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45981.37611759259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45981.37611759259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45981.37611759259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45981.37611759259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45981.37611759259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45981.37611759259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45981.37611759259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45981.37611759259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45981.37611759259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45981.37611759259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45981.37611759259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45981.37611759259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45981.37611759259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45981.37611759259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45981.37611759259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45981.37611759259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45981.37611759259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45981.37611759259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45981.37611759259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45981.37611759259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45981.37611759259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45981.37611759259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45981.37611759259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45981.37611759259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45981.37611759259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45981.37611759259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45981.37611759259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45981.37611759259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45981.37611759259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45981.37611759259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45981.37611759259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45981.37611759259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45981.37611759259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45981.37611759259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45981.37611759259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45981.37611759259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45981.37611759259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45981.37611759259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45981.37611759259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45981.37611759259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45981.37611759259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45981.37611759259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45981.37611759259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45981.37611759259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45981.37611759259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45981.37611759259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45981.37611759259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45981.37611759259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45981.37611759259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45981.37611759259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45981.37611759259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45981.37611759259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45981.37611759259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45981.37611759259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45981.37611759259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45981.37611759259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45981.37611759259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45981.37611759259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45981.37611759259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45981.37611759259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45981.37611759259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45981.37611759259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45981.37611759259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45981.37611759259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45981.37611759259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45981.37611759259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45981.37611759259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45981.37611759259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45981.37611759259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45981.37611759259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45981.37611759259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45981.37611759259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45981.37611759259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45981.37611759259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45981.37611759259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45981.37611759259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45981.37611759259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45981.37611759259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45981.37611759259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45981.37611759259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45981.37611759259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45981.37611759259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45981.37611759259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45981.37611759259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45981.37611759259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45981.37611759259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45981.37611759259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45981.37611759259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45981.37611759259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45981.37611759259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45981.37611759259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45981.37611759259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45981.37611759259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45981.37611759259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45981.37611759259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45981.37611759259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45981.37611759259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45981.37611759259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45981.37611759259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45981.37611759259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45981.37611759259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45981.37611759259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45981.37611759259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45981.37611759259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45981.37611759259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45981.37611759259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45981.37611759259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45981.37611759259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45981.37611759259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45981.37611759259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45981.37611759259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45981.37611759259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45981.37611759259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45981.37611759259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45981.37611759259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45981.37611759259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45981.37611759259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45981.37611759259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45981.37611759259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45981.37611759259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45981.37611759259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45981.37611759259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45981.37611759259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45981.37611759259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45981.37611759259</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45981.37611759259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45981.37611759259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45981.37611759259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45981.37611759259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45981.37611759259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45981.37611759259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45981.37611759259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45981.37611759259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45981.37611759259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45981.37611759259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45981.37611759259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45981.37611759259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45981.37611759259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45981.37611759259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45981.37611759259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45981.37611759259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45981.37611759259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45981.37611759259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45981.37611759259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45981.37611759259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45981.37611759259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45981.37611759259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45981.37611759259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45981.37611759259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45981.37611759259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45981.37611759259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45981.37611759259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45981.37611759259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45981.37611759259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45981.37611759259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45981.37611759259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45981.37611759259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45981.37611759259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45981.37611759259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45981.37611759259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45981.37611759259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45981.37611759259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45981.37611759259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45981.37611759259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45981.37611759259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45981.37611759259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45981.37611759259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45981.37611759259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45981.37611759259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45981.37611759259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45981.37611759259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45981.37611759259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45981.37611759259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45981.37611759259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45981.37611759259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45981.37611759259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45981.37611759259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45981.37611759259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45981.37611759259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45981.37611759259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45981.37611759259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45981.37611759259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45981.37611759259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45981.37611759259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45981.37611759259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45981.37611759259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45981.37611759259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45981.37611759259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45981.37611759259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45981.37611759259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45981.37611759259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45981.37611759259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45981.37611759259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45981.37611759259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45981.37611759259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45981.37611759259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45981.37611759259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45981.37611759259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45981.37611759259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45981.37611759259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45981.37611759259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45981.37611759259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45981.37611759259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45981.37611759259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45981.37611759259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45981.37611759259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45981.37611759259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45981.37611759259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45981.37611759259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45981.37611759259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45981.37611759259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45981.37611759259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45981.37611759259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45981.37611759259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45981.37611759259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45981.37611759259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45981.37611759259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45981.37611759259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45981.37611759259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45981.37611759259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45981.37611759259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45981.37611759259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45981.37611759259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45981.37611759259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45981.37611759259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45981.37611759259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45981.37611759259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45981.37611759259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45981.37611759259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45981.37611759259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45981.37611759259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45981.37611759259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45981.37611759259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45981.37611759259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45981.37611759259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45981.37611759259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45981.37611759259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45981.37611759259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45981.37611759259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45981.37611759259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45981.37611759259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45981.37611759259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45981.37611759259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45981.37611759259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45981.37611759259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45981.37611759259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45981.37611759259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45981.37611759259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45981.37611759259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45981.37611759259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45981.37611759259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45981.37611759259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45981.37611759259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45981.37611759259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45981.37611759259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45981.37611759259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45981.37611759259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45981.37611759259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45981.37611759259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45981.37611759259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45981.37611759259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45981.37611759259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45981.37611759259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45981.37611759259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45981.37611759259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45981.37611759259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45981.37611759259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45981.37611759259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45981.37611759259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45981.37611759259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45981.37611759259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45981.37611759259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45981.37611759259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45981.37611759259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45981.37611759259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45981.37611759259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45981.37611759259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45981.37611759259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45981.37611759259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45981.37611759259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45981.37611759259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45981.37611759259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45981.37611759259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45981.37611759259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45981.37611759259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45981.37611759259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45981.37611759259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45981.37611759259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45981.37611759259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45981.37611759259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45981.37611759259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45981.37611759259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45981.37611759259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45981.37611759259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45981.37611759259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45981.37611759259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45981.37611759259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45981.37611759259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45981.37611759259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45981.37611759259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45981.37611759259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45981.37611759259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45981.37611759259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45981.37611759259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45981.37611759259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45981.37611759259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45981.37611759259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45981.37611759259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45981.37611759259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45981.37611759259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45981.37611759259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45981.37611759259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45981.37611759259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45981.37611759259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45981.37611759259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45981.37611759259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45981.37611759259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45981.37611759259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45981.37611759259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45981.37611759259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45981.37611759259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45981.37611759259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45981.37611759259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45981.37611759259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45981.37611759259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45981.37611759259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45981.37611759259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45981.37611759259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45981.37611759259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45981.37611759259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45981.37611759259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45981.37611759259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45981.37611759259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45981.37611759259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45981.37611759259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45981.37611759259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45981.37611759259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45981.37611759259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45981.37611759259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45981.37611759259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45981.37611759259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45981.37611759259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45981.37611759259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45981.37611759259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45981.37611759259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45981.37611759259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45981.37611759259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45981.37611759259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45981.37611759259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45981.37611759259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45981.37611759259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45981.37611759259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45981.37611759259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45981.37611759259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45981.37611759259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45981.37611759259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45981.37611759259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45981.37611759259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45981.37611759259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45981.37611759259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45981.37611759259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45981.37611759259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45981.37611759259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45981.37611759259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45981.37611759259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45981.37611759259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45981.37611759259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45981.37611759259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45981.37611759259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45981.37611759259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45981.37611759259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45981.37611759259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45981.37611759259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45981.37611759259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45981.37611759259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45981.37611759259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45981.37611759259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45981.37611759259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45981.37611759259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45981.37611759259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45981.37611759259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45981.37611759259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45981.37611759259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45981.37611759259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45981.37611759259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45981.37611759259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45981.37611759259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45981.37611759259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45981.37611759259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45981.37611759259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45981.37611759259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45981.37611759259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45981.37611759259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45981.37611759259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45981.37611759259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45981.37611759259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45981.37611759259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45981.37611759259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45981.37611759259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45981.37611759259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45981.37611759259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45981.37611759259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45981.37611759259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45981.37611759259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45981.37611759259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45981.37611759259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45981.37611759259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45981.37611759259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45981.37611759259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45981.37611759259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45981.37611759259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45981.37611759259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45981.37611759259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45981.37611759259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45981.37611759259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45981.37611759259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45981.37611759259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45981.37611759259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45981.37611759259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45981.37611759259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45981.37611759259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45981.37611759259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45981.37611759259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45981.37611759259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45981.37611759259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45981.37611759259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45981.37611759259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45981.37611759259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45981.37611759259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45981.37611759259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45981.37611759259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45981.37611759259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45981.37611759259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45981.37611759259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45981.37611759259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45981.37611759259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45981.37611759259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45981.37611759259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45981.37611759259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45981.37611759259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45981.37611759259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45981.37611759259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45981.37611759259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45981.37611759259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45981.37611759259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45981.37611759259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45981.37611759259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45981.37611759259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45981.37611759259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45981.37611759259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45981.37611759259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45981.37611759259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45981.37611759259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45981.37611759259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45981.37611759259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45981.37611759259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45981.37611759259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45981.37611759259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45981.37611759259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45981.37611759259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45981.37611759259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45981.37611759259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45981.37611759259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45981.37611759259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45981.37611759259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45981.37611759259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45981.37611759259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45981.37611759259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45981.37611759259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45981.37611759259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45981.37611759259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45981.37611759259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45981.37611759259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45981.37611759259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45981.37611759259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45981.37611759259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45981.37611759259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45981.37611759259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45981.37611759259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45981.37611759259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45981.37611759259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45981.37611759259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45981.37611759259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45981.37611759259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45981.37611759259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45981.37611759259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45981.37611759259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45981.37611759259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45981.37611759259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45981.37611759259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45981.37611759259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45981.37611759259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45981.37611759259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45981.37611759259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45981.37611759259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45981.37611759259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45981.37611759259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45981.37611759259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45981.37611759259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45981.37611759259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45981.37611759259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45981.37611759259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45981.37611759259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45981.37611759259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45981.37611759259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45981.37611759259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45981.37611759259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45981.37611759259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45981.37611759259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45981.37611759259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45981.37611759259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45981.37611759259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45981.37611759259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45981.37611759259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45981.37611759259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45981.37611759259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45981.37611759259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45981.37611759259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45981.37611759259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45981.37611759259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45981.37611759259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45981.37611759259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45981.37611759259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45981.37611759259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45981.37611759259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45981.37611759259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45981.37611759259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45981.37611759259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45981.37611759259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45981.37611759259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45981.37611759259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45981.37611759259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45981.37611759259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45981.37611759259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45981.37611759259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45981.37611759259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45981.37611759259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45981.37611759259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45981.37611759259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45981.37611759259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45981.37611759259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45981.37611759259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45981.37611759259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45981.37611759259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45981.37611759259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45981.37611759259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45981.37611759259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45981.37611759259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45981.37611759259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45981.37611759259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45981.37611759259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45981.37611759259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45981.37611759259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45981.37611759259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45981.37611759259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45981.37611759259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45981.37611759259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45981.37611759259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45981.37611759259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45981.37611759259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45981.37611759259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45981.37611759259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45981.37611759259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45981.37611759259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45981.37611759259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45981.37611759259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45981.37611759259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45981.37611759259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45981.37611759259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45981.37611759259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45981.37611759259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45981.37611759259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45981.37611759259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45981.37611759259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45981.37611759259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45981.37611759259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45981.37611759259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45981.37611759259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45981.37611759259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45981.37611759259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45981.37611759259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45981.37611759259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45981.37611759259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45981.37611759259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45981.37611759259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45981.37611759259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45981.37611759259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45981.37611759259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45981.37611759259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45981.37611759259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45981.37611759259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45981.37611759259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45981.37611759259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45981.37611759259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45981.37611759259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45981.37611759259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45981.37611759259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45981.37611759259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45981.37611759259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45981.37611759259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45981.37611759259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45981.37611759259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45981.37611759259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45981.37611759259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45981.37611759259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45981.37611759259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45981.37611759259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45981.37611759259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45981.37611759259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45981.37611759259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45981.37611759259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45981.37611759259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45981.37611759259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45981.37611759259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45981.37611759259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45981.37611759259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45981.37611759259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45981.37611759259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45981.37611759259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45981.37611759259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45981.37611759259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45981.37611759259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45981.37611759259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45981.37611759259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45981.37611759259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45981.37611759259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45981.37611759259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45981.37611759259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45981.37611759259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45981.37611759259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45981.37611759259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45981.37611759259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45981.37611759259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45981.37611759259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45981.37611759259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45981.37611759259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45981.37611759259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45981.37611759259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45981.37611759259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45981.37611759259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45981.37611759259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45981.37611759259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45981.37611759259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45981.37611759259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45981.37611759259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45981.37611759259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45981.37611759259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45981.37611759259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45981.37611759259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45981.37611759259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45981.37611759259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45981.37611759259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45981.37611759259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45981.37611759259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45981.37611759259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45981.37611759259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45981.37611759259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45981.37611759259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45981.37611759259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45981.37611759259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45981.37611759259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45981.37611759259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45981.37611759259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45981.37611759259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45981.37611759259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45981.37611759259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45981.37611759259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45981.37611759259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45981.37611759259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45981.37611759259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45981.37611759259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45981.37611759259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45981.37611759259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45981.37611759259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45981.37611759259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45981.37611759259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45981.37611759259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45981.37611759259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45981.37611759259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45981.37611759259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45981.37611759259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45981.37611759259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45981.37611759259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45981.37611759259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45981.37611759259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45981.37611759259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45981.37611759259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45981.37611759259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45981.37611759259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45981.37611759259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45981.37611759259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45981.37611759259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45981.37611759259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45981.37611759259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45981.37611759259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45981.37611759259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45981.37611759259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45981.37611759259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45981.37611759259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45981.37611759259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45981.37611759259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45981.37611759259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45981.37611759259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45981.37611759259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45981.37611759259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45981.37611759259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45981.37611759259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45981.37611759259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45981.37611759259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45981.37611759259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45981.37611759259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45981.37611759259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45981.37611759259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45981.37611759259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45981.37611759259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45981.37611759259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45981.37611759259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45981.37611759259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45981.37611759259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45981.37611759259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45981.37611759259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45981.37611759259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45981.37611759259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45981.37611759259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45981.37611759259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45981.37611759259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45981.37611759259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45981.37611759259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45981.37611759259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45981.37611759259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45981.37611759259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45981.37611759259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45981.37611759259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45981.37611759259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45981.37611759259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45981.37611759259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45981.37611759259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45981.37611759259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45981.37611759259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45981.37611759259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45981.37611759259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45981.37611759259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45981.37611759259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45981.37611759259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45981.37611759259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45981.37611759259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45981.37611759259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45981.37611759259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45981.37611759259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45981.37611759259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45981.37611759259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45981.37611759259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45981.37611759259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45981.37611759259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45981.37611759259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45981.37611759259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45981.37611759259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45981.37611759259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45981.37611759259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45981.37611759259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45981.37611759259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45981.37611759259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45981.37611759259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45981.37611759259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45981.37611759259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45981.37611759259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45981.37611759259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45981.37611759259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45981.37611759259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45981.37611759259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45981.37611759259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45981.37611759259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45981.37611759259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45981.37611759259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45981.37611759259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45981.37611759259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45981.37611759259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45981.37611759259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45981.37611759259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45981.37611759259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45981.37611759259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45981.37611759259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45981.37611759259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45981.37611759259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45981.37611759259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45981.37611759259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45981.37611759259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45981.37611759259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45981.37611759259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45981.37611759259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45981.37611759259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45981.37611759259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45981.37611759259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45981.37611759259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45981.37611759259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45981.37611759259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45981.37611759259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45981.37611759259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45981.37611759259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45981.37611759259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45981.37611759259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45981.37611759259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45981.37611759259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45981.37611759259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45981.37611759259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45981.37611759259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45981.37611759259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45981.37611759259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45981.37611759259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45981.37611759259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45981.37611759259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45981.37611759259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45981.37611759259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45981.37611759259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45981.37611759259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45981.37611759259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45981.37611759259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45981.37611759259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45981.37611759259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45981.37611759259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45981.37611759259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45981.37611759259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45981.37611759259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45981.37611759259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45981.37611759259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45981.37611759259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45981.37611759259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45981.37611759259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45981.37611759259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45981.37611759259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45981.37611759259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45981.37611759259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45981.37611759259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45981.37611759259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45981.37611759259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45981.37611759259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45981.37611759259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45981.37611759259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45981.37611759259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45981.37611759259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45981.37611759259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45981.37611759259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45981.37611759259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45981.37611759259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45981.37611759259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45981.37611759259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45981.37611759259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45981.37611759259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45981.37611759259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45981.37611759259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45981.37611759259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45981.37611759259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45981.37611759259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45981.37611759259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45981.37611759259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45981.37611759259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45981.37611759259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45981.37611759259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45981.37611759259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45981.37611759259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45981.37611759259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45981.37611759259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45981.37611759259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45981.37611759259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45981.37611759259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45981.37611759259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45981.37611759259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45981.37611759259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45981.37611759259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45981.37611759259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45981.37611759259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45981.37611759259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45981.37611759259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45981.37611759259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45981.37611759259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45981.37611759259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45981.37611759259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45981.37611759259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45981.37611759259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45981.37611759259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45981.37611759259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45981.37611759259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45981.37611759259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45981.37611759259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45981.37611759259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45981.37611759259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45981.37611759259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45981.37611759259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45981.37611759259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45981.37611759259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45981.37611759259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45981.37611759259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45981.37611759259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45981.37611759259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45981.37611759259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45981.37611759259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45981.37611759259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45981.37611759259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45981.37611759259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45981.37611759259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45981.37611759259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45981.37611759259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45981.37611759259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45981.37611759259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45981.37611759259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45981.37611759259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45981.37611759259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45981.37611759259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45981.37611759259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45981.37611759259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45981.37611759259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45981.37611759259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45981.37611759259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45981.37611759259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45981.37611759259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45981.37611759259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45981.37611759259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45981.37611759259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45981.37611759259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45981.37611759259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45981.37611759259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45981.37611759259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45981.37611759259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45981.37611759259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45981.37611759259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45981.37611759259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45981.37611759259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45981.37611759259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45981.37611759259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45981.37611759259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45981.37611759259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45981.37611759259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45981.37611759259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45981.37611759259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45981.37611759259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45981.37611759259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45981.37611759259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45981.37611759259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45981.37611759259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45981.37611759259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45981.37611759259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45981.37611759259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45981.37611759259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45981.37611759259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45981.37611759259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45981.37611759259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45981.37611759259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45981.37611759259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45981.37611759259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45981.37611759259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45981.37611759259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45981.37611759259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45981.37611759259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45981.37611759259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45981.37611759259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45981.37611759259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45981.37611759259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45981.37611759259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45981.37611759259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45981.37611759259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45981.37611759259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45981.37611759259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45981.37611759259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45981.37611759259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45981.37611759259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45981.37611759259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45981.37611759259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45981.37611759259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45981.37611759259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45981.37611759259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45981.37611759259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45981.37611759259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45981.37611759259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45981.37611759259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45981.37611759259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45981.37611759259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45981.37611759259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45981.37611759259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45981.37611759259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45981.37611759259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45981.37611759259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45981.37611759259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45981.37611759259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45981.37611759259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45981.37611759259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45981.37611759259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45981.37611759259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45981.37611759259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45981.37611759259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45981.37611759259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45981.37611759259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45981.37611759259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45981.37611759259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45981.37611759259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45981.37611759259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45981.37611759259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45981.37611759259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45981.37611759259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45981.37611759259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45981.37611759259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45981.37611759259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45981.37611759259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45981.37611759259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45981.37611759259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45981.37611759259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45981.37611759259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45981.37611759259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45981.37611759259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45981.37611759259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45981.37611759259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45981.37611759259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45981.37611759259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45981.37611759259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45981.37611759259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45981.37611759259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45981.37611759259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45981.37611759259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45981.37611759259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45981.37611759259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45981.37611759259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45981.37611759259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45981.37611759259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45981.37611759259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45981.37611759259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45981.37611759259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45981.37611759259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45981.37611759259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45981.37611759259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45981.37611759259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45981.37611759259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45981.37611759259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45981.37611759259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45981.37611759259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45981.37611759259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45981.37611759259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45981.37611759259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45981.37611759259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45981.37611759259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45981.37611759259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45981.37611759259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45981.37611759259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45981.37611759259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45981.37611759259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45981.37611759259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45981.37611759259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45981.37611759259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45981.37611759259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45981.37611759259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45981.37611759259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45981.37611759259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45981.37611759259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45981.37611759259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45981.37611759259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45981.37611759259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45981.37611759259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45981.37611759259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45981.37611759259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45981.37611759259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45981.37611759259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45981.37611759259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45981.37611759259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45981.37611759259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45981.37611759259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45981.37611759259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45981.37611759259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45981.37611759259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45981.37611759259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45981.37611759259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45981.37611759259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45981.37611759259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45981.37611759259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45981.37611759259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45981.37611759259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45981.37611759259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45981.37611759259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45981.37611759259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45981.37611759259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45981.37611759259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45981.37611759259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45981.37611759259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45981.37611759259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45981.37611759259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45981.37611759259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45981.37611759259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45981.37611759259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45981.37611759259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45981.37611759259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45981.37611759259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45981.37611759259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45981.37611759259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45981.37611759259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45981.37611759259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277.89539999999397</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36792</v>
      </c>
      <c r="E3" s="94" t="s">
        <v>39021</v>
      </c>
      <c r="F3" s="95"/>
      <c r="G3" s="96">
        <f t="shared" ref="G3:G45" ca="1" si="0">IFERROR(NOW()-F3,"")</f>
        <v>45981.37611759259</v>
      </c>
      <c r="H3" s="95">
        <v>45981.294444444444</v>
      </c>
      <c r="I3" s="113" t="str">
        <f>IFERROR(VLOOKUP(D3,DB!A:F,6,0),"")</f>
        <v>Generator-SG</v>
      </c>
      <c r="J3" s="113" t="str">
        <f>IFERROR(VLOOKUP(D3,DB!A:G,7,0),"")</f>
        <v>Dead</v>
      </c>
      <c r="K3" s="97" t="s">
        <v>39119</v>
      </c>
      <c r="L3" s="91" t="str">
        <f>IFERROR(VLOOKUP(D3,DB!A:I,9,0),"")</f>
        <v>Latis</v>
      </c>
    </row>
    <row r="4" spans="1:16" ht="15" customHeight="1">
      <c r="A4" s="113" t="s">
        <v>39120</v>
      </c>
      <c r="B4" s="113" t="str">
        <f>IFERROR(VLOOKUP(D4,DB!A:K,11,0),"")</f>
        <v>R4</v>
      </c>
      <c r="C4" s="93">
        <v>1</v>
      </c>
      <c r="D4" s="91" t="s">
        <v>36975</v>
      </c>
      <c r="E4" s="94" t="s">
        <v>39021</v>
      </c>
      <c r="F4" s="95">
        <v>45981.312430555554</v>
      </c>
      <c r="G4" s="96">
        <f t="shared" ca="1" si="0"/>
        <v>6.368703703628853E-2</v>
      </c>
      <c r="H4" s="95">
        <v>45981.292361111111</v>
      </c>
      <c r="I4" s="113" t="str">
        <f>IFERROR(VLOOKUP(D4,DB!A:F,6,0),"")</f>
        <v>SCECO</v>
      </c>
      <c r="J4" s="113" t="str">
        <f>IFERROR(VLOOKUP(D4,DB!A:G,7,0),"")</f>
        <v>Dead</v>
      </c>
      <c r="K4" s="97" t="s">
        <v>39121</v>
      </c>
      <c r="L4" s="91" t="str">
        <f>IFERROR(VLOOKUP(D4,DB!A:I,9,0),"")</f>
        <v>Latis</v>
      </c>
    </row>
    <row r="5" spans="1:16" ht="15" customHeight="1">
      <c r="A5" s="113" t="s">
        <v>39118</v>
      </c>
      <c r="B5" s="113" t="str">
        <f>IFERROR(VLOOKUP(D5,DB!A:K,11,0),"")</f>
        <v>R4</v>
      </c>
      <c r="C5" s="93">
        <v>1</v>
      </c>
      <c r="D5" s="91" t="s">
        <v>29727</v>
      </c>
      <c r="E5" s="94" t="s">
        <v>39021</v>
      </c>
      <c r="F5" s="95"/>
      <c r="G5" s="96">
        <f t="shared" ca="1" si="0"/>
        <v>45981.37611759259</v>
      </c>
      <c r="H5" s="95">
        <v>45981.291666666664</v>
      </c>
      <c r="I5" s="113" t="str">
        <f>IFERROR(VLOOKUP(D5,DB!A:F,6,0),"")</f>
        <v>SCECO</v>
      </c>
      <c r="J5" s="113" t="str">
        <f>IFERROR(VLOOKUP(D5,DB!A:G,7,0),"")</f>
        <v>Vandalized+Dead</v>
      </c>
      <c r="K5" s="97" t="s">
        <v>39121</v>
      </c>
      <c r="L5" s="91" t="str">
        <f>IFERROR(VLOOKUP(D5,DB!A:I,9,0),"")</f>
        <v>Latis</v>
      </c>
    </row>
    <row r="6" spans="1:16" ht="15" customHeight="1">
      <c r="A6" s="113" t="s">
        <v>39122</v>
      </c>
      <c r="B6" s="113" t="str">
        <f>IFERROR(VLOOKUP(D6,DB!A:K,11,0),"")</f>
        <v>R4</v>
      </c>
      <c r="C6" s="93">
        <v>1</v>
      </c>
      <c r="D6" s="91" t="s">
        <v>37275</v>
      </c>
      <c r="E6" s="94" t="s">
        <v>39021</v>
      </c>
      <c r="F6" s="95">
        <v>45981.344606481478</v>
      </c>
      <c r="G6" s="96">
        <f t="shared" ca="1" si="0"/>
        <v>3.1511111112195067E-2</v>
      </c>
      <c r="H6" s="95">
        <v>45981.338634259257</v>
      </c>
      <c r="I6" s="113" t="str">
        <f>IFERROR(VLOOKUP(D6,DB!A:F,6,0),"")</f>
        <v>SCECO</v>
      </c>
      <c r="J6" s="113" t="str">
        <f>IFERROR(VLOOKUP(D6,DB!A:G,7,0),"")</f>
        <v>Dead</v>
      </c>
      <c r="K6" s="97" t="s">
        <v>39123</v>
      </c>
      <c r="L6" s="91" t="str">
        <f>IFERROR(VLOOKUP(D6,DB!A:I,9,0),"")</f>
        <v>Latis</v>
      </c>
    </row>
    <row r="7" spans="1:16" ht="15" customHeight="1">
      <c r="A7" s="113"/>
      <c r="B7" s="113" t="str">
        <f>IFERROR(VLOOKUP(D7,DB!A:K,11,0),"")</f>
        <v/>
      </c>
      <c r="C7" s="93"/>
      <c r="D7" s="91"/>
      <c r="E7" s="94"/>
      <c r="F7" s="95"/>
      <c r="G7" s="96">
        <f t="shared" ca="1" si="0"/>
        <v>45981.37611759259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45981.37611759259</v>
      </c>
      <c r="H8" s="95"/>
      <c r="I8" s="113" t="str">
        <f>IFERROR(VLOOKUP(D8,DB!A:F,6,0),"")</f>
        <v/>
      </c>
      <c r="J8" s="113" t="str">
        <f>IFERROR(VLOOKUP(D8,DB!A:G,7,0),"")</f>
        <v/>
      </c>
      <c r="K8" s="97"/>
      <c r="L8" s="91" t="str">
        <f>IFERROR(VLOOKUP(D8,DB!A:I,9,0),"")</f>
        <v/>
      </c>
    </row>
    <row r="9" spans="1:16" ht="15" customHeight="1">
      <c r="A9" s="113"/>
      <c r="B9" s="113" t="str">
        <f>IFERROR(VLOOKUP(D9,DB!A:K,11,0),"")</f>
        <v/>
      </c>
      <c r="C9" s="93"/>
      <c r="D9" s="134"/>
      <c r="E9" s="94"/>
      <c r="F9" s="95"/>
      <c r="G9" s="96">
        <f t="shared" ca="1" si="0"/>
        <v>45981.37611759259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45981.37611759259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45981.37611759259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45981.37611759259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45981.37611759259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45981.37611759259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45981.37611759259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45981.37611759259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45981.37611759259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45981.37611759259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45981.37611759259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45981.37611759259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45981.37611759259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45981.37611759259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45981.37611759259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45981.37611759259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45981.37611759259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45981.37611759259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45981.37611759259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45981.37611759259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45981.37611759259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45981.37611759259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45981.37611759259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45981.37611759259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45981.37611759259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45981.37611759259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45981.37611759259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45981.37611759259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45981.37611759259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45981.37611759259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45981.37611759259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45981.37611759259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45981.37611759259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45981.37611759259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45981.37611759259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45981.37611759259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45981.37611759259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45981.37611759259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45981.37611759259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45981.37611759259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45981.37611759259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45981.37611759259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45981.37611759259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45981.37611759259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45981.37611759259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45981.37611759259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45981.37611759259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45981.37611759259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45981.37611759259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45981.37611759259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45981.37611759259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45981.37611759259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45981.37611759259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45981.37611759259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45981.37611759259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45981.37611759259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45981.37611759259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45981.37611759259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45981.37611759259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45981.37611759259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45981.37611759259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45981.37611759259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45981.37611759259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45981.37611759259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45981.37611759259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45981.37611759259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45981.37611759259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45981.37611759259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45981.37611759259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45981.37611759259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45981.37611759259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45981.37611759259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45981.37611759259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45981.37611759259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45981.37611759259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45981.37611759259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45981.37611759259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45981.37611759259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45981.37611759259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45981.37611759259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45981.37611759259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45981.37611759259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45981.37611759259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45981.37611759259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45981.37611759259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45981.37611759259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45981.37611759259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45981.37611759259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45981.37611759259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45981.37611759259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45981.37611759259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45981.37611759259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45981.37611759259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45981.37611759259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45981.37611759259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45981.37611759259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45981.37611759259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45981.37611759259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45981.37611759259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45981.37611759259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45981.37611759259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45981.37611759259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45981.37611759259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45981.37611759259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45981.37611759259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45981.37611759259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45981.37611759259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45981.37611759259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45981.37611759259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45981.37611759259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45981.37611759259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45981.37611759259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45981.37611759259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45981.37611759259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45981.37611759259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45981.37611759259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45981.37611759259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45981.37611759259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45981.37611759259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45981.37611759259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45981.37611759259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45981.37611759259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45981.37611759259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45981.37611759259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45981.37611759259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45981.37611759259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45981.37611759259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45981.37611759259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45981.37611759259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45981.37611759259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45981.37611759259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45981.37611759259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45981.37611759259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45981.37611759259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45981.37611759259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45981.37611759259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45981.37611759259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45981.37611759259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45981.37611759259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45981.37611759259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45981.37611759259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45981.37611759259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45981.37611759259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45981.37611759259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45981.37611759259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45981.37611759259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45981.37611759259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45981.37611759259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45981.37611759259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45981.37611759259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45981.37611759259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45981.37611759259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45981.37611759259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45981.37611759259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45981.37611759259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45981.37611759259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45981.37611759259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45981.37611759259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45981.37611759259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45981.37611759259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45981.37611759259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45981.37611759259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45981.37611759259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45981.37611759259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45981.37611759259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45981.37611759259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45981.37611759259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45981.37611759259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45981.37611759259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45981.37611759259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45981.37611759259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45981.37611759259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45981.37611759259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45981.37611759259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45981.37611759259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45981.37611759259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45981.37611759259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45981.37611759259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45981.37611759259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45981.37611759259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45981.37611759259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45981.37611759259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45981.37611759259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45981.37611759259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45981.37611759259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45981.37611759259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45981.37611759259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45981.37611759259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45981.37611759259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45981.37611759259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45981.37611759259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45981.37611759259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45981.37611759259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45981.37611759259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45981.37611759259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45981.37611759259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45981.37611759259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45981.37611759259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45981.37611759259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45981.37611759259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45981.37611759259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45981.37611759259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45981.37611759259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45981.37611759259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45981.37611759259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45981.37611759259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45981.37611759259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45981.37611759259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45981.37611759259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45981.37611759259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45981.37611759259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45981.37611759259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45981.37611759259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45981.37611759259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45981.37611759259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45981.37611759259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45981.37611759259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45981.37611759259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45981.37611759259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45981.37611759259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45981.37611759259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45981.37611759259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45981.37611759259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45981.37611759259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45981.37611759259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45981.37611759259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45981.37611759259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45981.37611759259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45981.37611759259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45981.37611759259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45981.37611759259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45981.37611759259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45981.37611759259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45981.37611759259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45981.37611759259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45981.37611759259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45981.37611759259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45981.37611759259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45981.37611759259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45981.37611759259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45981.37611759259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45981.37611759259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45981.37611759259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45981.37611759259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45981.37611759259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45981.37611759259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45981.37611759259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45981.37611759259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45981.37611759259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45981.37611759259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45981.37611759259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45981.37611759259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45981.37611759259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45981.37611759259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45981.37611759259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45981.37611759259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45981.37611759259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45981.37611759259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45981.37611759259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45981.37611759259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45981.37611759259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45981.37611759259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45981.37611759259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45981.37611759259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45981.37611759259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45981.37611759259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45981.37611759259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45981.37611759259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45981.37611759259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45981.37611759259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45981.37611759259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45981.37611759259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45981.37611759259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45981.37611759259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45981.37611759259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45981.37611759259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45981.37611759259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45981.37611759259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45981.37611759259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45981.37611759259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45981.37611759259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45981.37611759259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45981.37611759259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45981.37611759259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45981.37611759259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45981.37611759259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45981.37611759259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45981.37611759259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45981.37611759259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45981.37611759259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45981.37611759259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45981.37611759259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45981.37611759259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65" ca="1" si="5">IFERROR(NOW()-F302,"")</f>
        <v>45981.37611759259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45981.37611759259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45981.37611759259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45981.37611759259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45981.37611759259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45981.37611759259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45981.37611759259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45981.37611759259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45981.37611759259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45981.37611759259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45981.37611759259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45981.37611759259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45981.37611759259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45981.37611759259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45981.37611759259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45981.37611759259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45981.37611759259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45981.37611759259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45981.37611759259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45981.37611759259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45981.37611759259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45981.37611759259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45981.37611759259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45981.37611759259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45981.37611759259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45981.37611759259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45981.37611759259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45981.37611759259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45981.37611759259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45981.37611759259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45981.37611759259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45981.37611759259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45981.37611759259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45981.37611759259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45981.37611759259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45981.37611759259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45981.37611759259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45981.37611759259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45981.37611759259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45981.37611759259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45981.37611759259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45981.37611759259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45981.37611759259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45981.37611759259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45981.37611759259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45981.37611759259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45981.37611759259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45981.37611759259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45981.37611759259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45981.37611759259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45981.37611759259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45981.37611759259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45981.37611759259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45981.37611759259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45981.37611759259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45981.37611759259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45981.37611759259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45981.37611759259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45981.37611759259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45981.37611759259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45981.37611759259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45981.37611759259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45981.37611759259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45981.37611759259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ref="G366:G429" ca="1" si="6">IFERROR(NOW()-F366,"")</f>
        <v>45981.37611759259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45981.37611759259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45981.37611759259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45981.37611759259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45981.37611759259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45981.37611759259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45981.37611759259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45981.37611759259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45981.37611759259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45981.37611759259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45981.37611759259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45981.37611759259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45981.37611759259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45981.37611759259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45981.37611759259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45981.37611759259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45981.37611759259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45981.37611759259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45981.37611759259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45981.37611759259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45981.37611759259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45981.37611759259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45981.37611759259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45981.37611759259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45981.37611759259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45981.37611759259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45981.37611759259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45981.37611759259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45981.37611759259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45981.37611759259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45981.37611759259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45981.37611759259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45981.37611759259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45981.37611759259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45981.37611759259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45981.37611759259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45981.37611759259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45981.37611759259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45981.37611759259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45981.37611759259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45981.37611759259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45981.37611759259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45981.37611759259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45981.37611759259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45981.37611759259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45981.37611759259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45981.37611759259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45981.37611759259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45981.37611759259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45981.37611759259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45981.37611759259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45981.37611759259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45981.37611759259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45981.37611759259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45981.37611759259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45981.37611759259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45981.37611759259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45981.37611759259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45981.37611759259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45981.37611759259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45981.37611759259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45981.37611759259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45981.37611759259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45981.37611759259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ref="G430:G475" ca="1" si="7">IFERROR(NOW()-F430,"")</f>
        <v>45981.37611759259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45981.37611759259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45981.37611759259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45981.37611759259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45981.37611759259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45981.37611759259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45981.37611759259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45981.37611759259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45981.37611759259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45981.37611759259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45981.37611759259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45981.37611759259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45981.37611759259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45981.37611759259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45981.37611759259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45981.37611759259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45981.37611759259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45981.37611759259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45981.37611759259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45981.37611759259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45981.37611759259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45981.37611759259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45981.37611759259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45981.37611759259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45981.37611759259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45981.37611759259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45981.37611759259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45981.37611759259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45981.37611759259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45981.37611759259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45981.37611759259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45981.37611759259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45981.37611759259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45981.37611759259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45981.37611759259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45981.37611759259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45981.37611759259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45981.37611759259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45981.37611759259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45981.37611759259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45981.37611759259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45981.37611759259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45981.37611759259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45981.37611759259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45981.37611759259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45981.37611759259</v>
      </c>
      <c r="H475" s="95"/>
      <c r="I475" s="113" t="str">
        <f>IFERROR(VLOOKUP(D475,DB!A:F,6,0),"")</f>
        <v/>
      </c>
      <c r="J475" s="113" t="str">
        <f>IFERROR(VLOOKUP(D475,DB!A:G,7,0),"")</f>
        <v/>
      </c>
      <c r="K475" s="97"/>
      <c r="L475" s="91" t="str">
        <f>IFERROR(VLOOKUP(D475,DB!A:I,9,0),"")</f>
        <v/>
      </c>
    </row>
  </sheetData>
  <dataValidations count="2">
    <dataValidation allowBlank="1" showInputMessage="1" showErrorMessage="1" sqref="E1" xr:uid="{A4F81451-56CC-4543-9497-104C4E44EE4B}"/>
    <dataValidation type="list" allowBlank="1" showInputMessage="1" showErrorMessage="1" sqref="E2:E4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6"/>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89.544057407401851</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39104</v>
      </c>
      <c r="F3" s="38">
        <v>45926.188877314817</v>
      </c>
      <c r="G3" s="108">
        <f t="shared" ref="G3" ca="1" si="0">IFERROR(NOW()-F3,"")</f>
        <v>55.187240277773526</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39104</v>
      </c>
      <c r="F4" s="110">
        <v>45948.661111111112</v>
      </c>
      <c r="G4" s="111">
        <f t="shared" ref="G4" ca="1" si="1">IFERROR(NOW()-F4,"")</f>
        <v>32.715006481477758</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8">
        <v>45977.514803240738</v>
      </c>
      <c r="G5" s="111">
        <f ca="1">IFERROR(NOW()-F5,"")</f>
        <v>3.861314351852343</v>
      </c>
      <c r="H5" s="128">
        <v>45977.468807870369</v>
      </c>
      <c r="I5" s="109" t="str">
        <f>IFERROR(VLOOKUP(D5,DB!A:F,6,0),"")</f>
        <v>SCECO</v>
      </c>
      <c r="J5" s="109" t="str">
        <f>IFERROR(VLOOKUP(D5,DB!A:G,7,0),"")</f>
        <v>Weak</v>
      </c>
      <c r="K5" s="109" t="s">
        <v>39131</v>
      </c>
      <c r="L5" s="109" t="str">
        <f>IFERROR(VLOOKUP(D5,DB!A:I,9,0),"")</f>
        <v>Latis</v>
      </c>
    </row>
    <row r="6" spans="1:13" ht="30.75">
      <c r="A6" s="109" t="s">
        <v>39132</v>
      </c>
      <c r="B6" s="109" t="str">
        <f>IFERROR(VLOOKUP(D6,DB!A:K,11,0),"")</f>
        <v>R5</v>
      </c>
      <c r="C6" s="109">
        <v>1</v>
      </c>
      <c r="D6" s="109" t="s">
        <v>32197</v>
      </c>
      <c r="E6" s="109" t="s">
        <v>39104</v>
      </c>
      <c r="F6" s="128">
        <v>45981.328344907408</v>
      </c>
      <c r="G6" s="111">
        <f ca="1">IFERROR(NOW()-F6,"")</f>
        <v>4.7772685182280838E-2</v>
      </c>
      <c r="H6" s="128">
        <v>45981.322337962964</v>
      </c>
      <c r="I6" s="109" t="str">
        <f>IFERROR(VLOOKUP(D6,DB!A:F,6,0),"")</f>
        <v>SCECO</v>
      </c>
      <c r="J6" s="109" t="str">
        <f>IFERROR(VLOOKUP(D6,DB!A:G,7,0),"")</f>
        <v>Dead</v>
      </c>
      <c r="K6" s="109" t="s">
        <v>39133</v>
      </c>
      <c r="L6" s="109" t="str">
        <f>IFERROR(VLOOKUP(D6,DB!A:I,9,0),"")</f>
        <v>Latis</v>
      </c>
    </row>
    <row r="7" spans="1:13">
      <c r="A7" s="109"/>
      <c r="B7" s="109" t="str">
        <f>IFERROR(VLOOKUP(D7,DB!A:K,11,0),"")</f>
        <v/>
      </c>
      <c r="C7" s="109"/>
      <c r="D7"/>
      <c r="E7" s="109"/>
      <c r="F7" s="109"/>
      <c r="G7" s="111">
        <f ca="1">IFERROR(NOW()-F7,"")</f>
        <v>45981.37611759259</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45981.37611759259</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45981.37611759259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45981.37611759259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45981.37611759259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45981.37611759259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45981.37611759259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45981.37611759259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45981.37611759259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45981.37611759259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45981.37611759259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45981.37611759259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45981.37611759259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45981.37611759259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45981.37611759259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45981.37611759259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45981.37611759259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45981.37611759259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45981.37611759259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45981.37611759259</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45981.37611759259</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45981.37611759259</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45981.37611759259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45981.37611759259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45981.37611759259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45981.37611759259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45981.37611759259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45981.37611759259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45981.37611759259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45981.37611759259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45981.37611759259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45981.37611759259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45981.37611759259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45981.37611759259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45981.37611759259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45981.37611759259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45981.37611759259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45981.37611759259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45981.37611759259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45981.37611759259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45981.37611759259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45981.37611759259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45981.37611759259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45981.37611759259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45981.37611759259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45981.37611759259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45981.37611759259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45981.37611759259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45981.37611759259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45981.37611759259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45981.37611759259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45981.37611759259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45981.37611759259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45981.37611759259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45981.37611759259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45981.37611759259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45981.37611759259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45981.37611759259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45981.37611759259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45981.37611759259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45981.37611759259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45981.37611759259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45981.37611759259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45981.37611759259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45981.37611759259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45981.37611759259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45981.37611759259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45981.37611759259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45981.37611759259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45981.37611759259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45981.37611759259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45981.37611759259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45981.37611759259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45981.37611759259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45981.37611759259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45981.37611759259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45981.37611759259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45981.37611759259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45981.37611759259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45981.37611759259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45981.37611759259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45981.37611759259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45981.37611759259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45981.37611759259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45981.37611759259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45981.37611759259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45981.37611759259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45981.37611759259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45981.37611759259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45981.37611759259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45981.37611759259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45981.37611759259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45981.37611759259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45981.37611759259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45981.37611759259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45981.37611759259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45981.37611759259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45981.37611759259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45981.37611759259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45981.37611759259</v>
      </c>
      <c r="H106" s="109"/>
      <c r="I106" s="109" t="str">
        <f>IFERROR(VLOOKUP(D106,DB!A:F,6,0),"")</f>
        <v/>
      </c>
      <c r="J106" s="109" t="str">
        <f>IFERROR(VLOOKUP(D106,DB!A:G,7,0),"")</f>
        <v/>
      </c>
      <c r="K106" s="109"/>
      <c r="L106" s="109" t="str">
        <f>IFERROR(VLOOKUP(D106,DB!A:I,9,0),"")</f>
        <v/>
      </c>
    </row>
    <row r="107" spans="1:12">
      <c r="A107" s="131"/>
      <c r="B107" s="131" t="str">
        <f>IFERROR(VLOOKUP(D107,DB!A:K,11,0),"")</f>
        <v/>
      </c>
      <c r="C107" s="131"/>
      <c r="D107" s="131"/>
      <c r="E107" s="131"/>
      <c r="F107" s="132"/>
      <c r="G107" s="111">
        <f ca="1">IFERROR(NOW()-F107,"")</f>
        <v>45981.37611759259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45981.37611759259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45981.37611759259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45981.37611759259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45981.37611759259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45981.37611759259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45981.37611759259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45981.37611759259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45981.37611759259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45981.37611759259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45981.37611759259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45981.37611759259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45981.37611759259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45981.37611759259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45981.37611759259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45981.37611759259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45981.37611759259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45981.37611759259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45981.37611759259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45981.37611759259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45981.37611759259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45981.37611759259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45981.37611759259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45981.37611759259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45981.37611759259</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45981.37611759259</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45981.37611759259</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45981.37611759259</v>
      </c>
      <c r="H134" s="132"/>
      <c r="I134" s="131" t="str">
        <f>IFERROR(VLOOKUP(D134,DB!A:F,6,0),"")</f>
        <v/>
      </c>
      <c r="J134" s="131" t="str">
        <f>IFERROR(VLOOKUP(D134,DB!A:G,7,0),"")</f>
        <v/>
      </c>
      <c r="K134" s="131"/>
      <c r="L134" s="131" t="str">
        <f>IFERROR(VLOOKUP(D134,DB!A:I,9,0),"")</f>
        <v/>
      </c>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33716</v>
      </c>
      <c r="E2" s="109"/>
      <c r="F2" s="121"/>
      <c r="G2" s="104">
        <f t="shared" ref="G2:G16" ca="1" si="0">IFERROR(NOW()-F2,"-")</f>
        <v>45981.37611759259</v>
      </c>
      <c r="H2" s="121">
        <v>45981.300902777781</v>
      </c>
      <c r="I2" s="119" t="str">
        <f>IFERROR(VLOOKUP(D2,DB!A:F,6,0),"")</f>
        <v>SCECO</v>
      </c>
      <c r="J2" s="119" t="str">
        <f>IFERROR(VLOOKUP(D2,DB!A:G,7,0),"")</f>
        <v>Vandalized</v>
      </c>
      <c r="K2" s="122" t="s">
        <v>39134</v>
      </c>
      <c r="L2" s="123" t="str">
        <f>IFERROR(VLOOKUP(D2,DB!A:I,9,0),"")</f>
        <v>Latis</v>
      </c>
    </row>
    <row r="3" spans="1:16382" ht="31.5" customHeight="1">
      <c r="A3" s="118"/>
      <c r="B3" s="119" t="str">
        <f>IFERROR(VLOOKUP(D3,DB!A:K,11,0),"")</f>
        <v/>
      </c>
      <c r="C3" s="120"/>
      <c r="D3" s="119"/>
      <c r="E3" s="109"/>
      <c r="F3" s="121"/>
      <c r="G3" s="104">
        <f t="shared" ca="1" si="0"/>
        <v>45981.37611759259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45981.37611759259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45981.37611759259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45981.37611759259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45981.37611759259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45981.37611759259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45981.37611759259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45981.37611759259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45981.37611759259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45981.37611759259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45981.37611759259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45981.37611759259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45981.37611759259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45981.37611759259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45981.37611759259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45981.37611759259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45981.37611759259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45981.37611759259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45981.37611759259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45981.37611759259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45981.37611759259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45981.37611759259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45981.37611759259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45981.37611759259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45981.37611759259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45981.37611759259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45981.37611759259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45981.37611759259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45981.37611759259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45981.37611759259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45981.37611759259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45981.37611759259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45981.37611759259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45981.37611759259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45981.37611759259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45981.37611759259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45981.37611759259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45981.37611759259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45981.37611759259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45981.37611759259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45981.37611759259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45981.37611759259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45981.37611759259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45981.37611759259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45981.37611759259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45981.37611759259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45981.37611759259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45981.37611759259</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2025-11-20T06:01:41Z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