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11" documentId="120_S{2AC9BD13-BADA-5192-A53E-5A8FF88502F6}" xr6:coauthVersionLast="47" xr6:coauthVersionMax="47" xr10:uidLastSave="{D25CEA15-FD01-4946-9CFA-9EB980AB97DF}"/>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2" i="5"/>
  <c r="I7" i="1"/>
  <c r="I8"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<sst xmlns="http://schemas.openxmlformats.org/spreadsheetml/2006/main" count="180315" uniqueCount="39127">
  <si>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</si>
  <si>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</si>
  <si>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</si>
  <si>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</si>
  <si>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</si>
  <si>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</si>
  <si>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</si>
  <si>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</si>
  <si>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</si>
  <si>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</si>
  <si>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</si>
  <si>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</si>
  <si>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</si>
  <si>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</si>
  <si>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</si>
  <si>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</si>
  <si>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</si>
  <si>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</si>
  <si>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</si>
  <si>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</si>
  <si>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</si>
  <si>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</si>
  <si>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</si>
  <si>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</si>
  <si>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</si>
  <si>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</si>
  <si>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</si>
  <si>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</si>
  <si>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</si>
  <si>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</si>
  <si>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</si>
  <si>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</si>
  <si>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</si>
  <si>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</si>
  <si>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</si>
  <si>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</si>
  <si>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</si>
  <si>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</si>
  <si>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</si>
  <si>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</si>
  <si>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</si>
  <si>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</si>
  <si>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</si>
  <si>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</si>
  <si>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</si>
  <si>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</si>
  <si>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</si>
  <si>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</si>
  <si>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</si>
  <si>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</si>
  <si>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</si>
  <si>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</si>
  <si>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</si>
  <si>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</si>
  <si>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</si>
  <si>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</si>
  <si>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</si>
  <si>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</si>
  <si>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</si>
  <si>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</si>
  <si>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</si>
  <si>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</si>
  <si>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</si>
  <si>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</si>
  <si>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</si>
  <si>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</si>
  <si>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</si>
  <si>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</si>
  <si>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</si>
  <si>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</si>
  <si>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</si>
  <si>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</si>
  <si>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</si>
  <si>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</si>
  <si>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</si>
  <si>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</si>
  <si>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</si>
  <si>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</si>
  <si>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</si>
  <si>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</si>
  <si>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</si>
  <si>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</si>
  <si>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</si>
  <si>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</si>
  <si>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</si>
  <si>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</si>
  <si>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</si>
  <si>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</si>
  <si>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</si>
  <si>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</si>
  <si>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</si>
  <si>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</si>
  <si>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</si>
  <si>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</si>
  <si>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</si>
  <si>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</si>
  <si>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</si>
  <si>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</si>
  <si>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</si>
  <si>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</si>
  <si>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</si>
  <si>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</si>
  <si>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</si>
  <si>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</si>
  <si>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</si>
  <si>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</si>
  <si>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</si>
  <si>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</si>
  <si>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</si>
  <si>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</si>
  <si>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</si>
  <si>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</si>
  <si>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</si>
  <si>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</si>
  <si>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</si>
  <si>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</si>
  <si>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</si>
  <si>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</si>
  <si>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</si>
  <si>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</si>
  <si>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</si>
  <si>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</si>
  <si>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</si>
  <si>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</si>
  <si>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</si>
  <si>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</si>
  <si>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</si>
  <si>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</si>
  <si>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</si>
  <si>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</si>
  <si>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</si>
  <si>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</si>
  <si>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</si>
  <si>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</si>
  <si>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</si>
  <si>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</si>
  <si>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</si>
  <si>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</si>
  <si>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</si>
  <si>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</si>
  <si>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</si>
  <si>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</si>
  <si>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</si>
  <si>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</si>
  <si>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</si>
  <si>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</si>
  <si>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</si>
  <si>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</si>
  <si>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</si>
  <si>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</si>
  <si>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</si>
  <si>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</si>
  <si>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</si>
  <si>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</si>
  <si>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</si>
  <si>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</si>
  <si>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</si>
  <si>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</si>
  <si>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</si>
  <si>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</si>
  <si>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</si>
  <si>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</si>
  <si>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</si>
  <si>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</si>
  <si>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</si>
  <si>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</si>
  <si>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</si>
  <si>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</si>
  <si>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</si>
  <si>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</si>
  <si>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</si>
  <si>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</si>
  <si>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</si>
  <si>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</si>
  <si>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</si>
  <si>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</si>
  <si>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</si>
  <si>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</si>
  <si>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</si>
  <si>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</si>
  <si>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</si>
  <si>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</si>
  <si>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</si>
  <si>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</si>
  <si>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</si>
  <si>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</si>
  <si>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</si>
  <si>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</si>
  <si>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</si>
  <si>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</si>
  <si>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</si>
  <si>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</si>
  <si>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</si>
  <si>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</si>
  <si>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</si>
  <si>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</si>
  <si>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</si>
  <si>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</si>
  <si>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</si>
  <si>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</si>
  <si>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</si>
  <si>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</si>
  <si>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</si>
  <si>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</si>
  <si>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</si>
  <si>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</si>
  <si>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</si>
  <si>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</si>
  <si>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</si>
  <si>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</si>
  <si>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</si>
  <si>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</si>
  <si>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</si>
  <si>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</si>
  <si>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</si>
  <si>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</si>
  <si>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</si>
  <si>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</si>
  <si>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</si>
  <si>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</si>
  <si>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</si>
  <si>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</si>
  <si>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</si>
  <si>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</si>
  <si>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</si>
  <si>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</si>
  <si>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</si>
  <si>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</si>
  <si>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</si>
  <si>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</si>
  <si>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</si>
  <si>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</si>
  <si>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</si>
  <si>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</si>
  <si>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</si>
  <si>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</si>
  <si>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</si>
  <si>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</si>
  <si>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</si>
  <si>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</si>
  <si>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</si>
  <si>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</si>
  <si>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</si>
  <si>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</si>
  <si>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</si>
  <si>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</si>
  <si>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</si>
  <si>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</si>
  <si>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</si>
  <si>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</si>
  <si>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</si>
  <si>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</si>
  <si>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</si>
  <si>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</si>
  <si>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</si>
  <si>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</si>
  <si>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</si>
  <si>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</si>
  <si>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</si>
  <si>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</si>
  <si>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</si>
  <si>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</si>
  <si>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</si>
  <si>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</si>
  <si>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</si>
  <si>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</si>
  <si>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</si>
  <si>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</si>
  <si>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</si>
  <si>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</si>
  <si>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</si>
  <si>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</si>
  <si>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</si>
  <si>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</si>
  <si>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</si>
  <si>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</si>
  <si>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</si>
  <si>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</si>
  <si>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</si>
  <si>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</si>
  <si>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</si>
  <si>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</si>
  <si>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</si>
  <si>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</si>
  <si>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</si>
  <si>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</si>
  <si>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</si>
  <si>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</si>
  <si>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</si>
  <si>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</si>
  <si>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</si>
  <si>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</si>
  <si>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</si>
  <si>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</si>
  <si>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</si>
  <si>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</si>
  <si>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</si>
  <si>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</si>
  <si>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</si>
  <si>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</si>
  <si>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</si>
  <si>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</si>
  <si>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</si>
  <si>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</si>
  <si>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</si>
  <si>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</si>
  <si>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</si>
  <si>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</si>
  <si>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</si>
  <si>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</si>
  <si>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</si>
  <si>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</si>
  <si>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</si>
  <si>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</si>
  <si>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</si>
  <si>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</si>
  <si>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</si>
  <si>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</si>
  <si>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</si>
  <si>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</si>
  <si>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</si>
  <si>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</si>
  <si>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</si>
  <si>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</si>
  <si>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</si>
  <si>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</si>
  <si>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</si>
  <si>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</si>
  <si>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</si>
  <si>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</si>
  <si>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</si>
  <si>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</si>
  <si>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</si>
  <si>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</si>
  <si>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</si>
  <si>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</si>
  <si>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</si>
  <si>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</si>
  <si>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</si>
  <si>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</si>
  <si>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</si>
  <si>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</si>
  <si>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</si>
  <si>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</si>
  <si>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</si>
  <si>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</si>
  <si>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</si>
  <si>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</si>
  <si>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</si>
  <si>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</si>
  <si>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</si>
  <si>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</si>
  <si>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</si>
  <si>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</si>
  <si>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</si>
  <si>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</si>
  <si>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</si>
  <si>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</si>
  <si>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</si>
  <si>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</si>
  <si>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</si>
  <si>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</si>
  <si>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</si>
  <si>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</si>
  <si>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</si>
  <si>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</si>
  <si>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</si>
  <si>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</si>
  <si>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</si>
  <si>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</si>
  <si>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</si>
  <si>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</si>
  <si>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</si>
  <si>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</si>
  <si>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</si>
  <si>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</si>
  <si>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</si>
  <si>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</si>
  <si>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</si>
  <si>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</si>
  <si>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</si>
  <si>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</si>
  <si>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</si>
  <si>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</si>
  <si>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</si>
  <si>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</si>
  <si>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</si>
  <si>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</si>
  <si>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</si>
  <si>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</si>
  <si>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</si>
  <si>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</si>
  <si>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</si>
  <si>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</si>
  <si>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</si>
  <si>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</si>
  <si>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</si>
  <si>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</si>
  <si>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</si>
  <si>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</si>
  <si>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</si>
  <si>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</si>
  <si>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</si>
  <si>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</si>
  <si>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</si>
  <si>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</si>
  <si>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</si>
  <si>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</si>
  <si>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</si>
  <si>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</si>
  <si>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</si>
  <si>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</si>
  <si>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</si>
  <si>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</si>
  <si>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</si>
  <si>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</si>
  <si>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</si>
  <si>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</si>
  <si>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</si>
  <si>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</si>
  <si>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</si>
  <si>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</si>
  <si>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</si>
  <si>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</si>
  <si>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</si>
  <si>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</si>
  <si>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</si>
  <si>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</si>
  <si>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</si>
  <si>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</si>
  <si>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</si>
  <si>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</si>
  <si>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</si>
  <si>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</si>
  <si>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</si>
  <si>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</si>
  <si>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</si>
  <si>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</si>
  <si>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</si>
  <si>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</si>
  <si>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</si>
  <si>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</si>
  <si>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</si>
  <si>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</si>
  <si>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</si>
  <si>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</si>
  <si>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</si>
  <si>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</si>
  <si>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</si>
  <si>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</si>
  <si>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</si>
  <si>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</si>
  <si>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</si>
  <si>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</si>
  <si>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</si>
  <si>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</si>
  <si>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</si>
  <si>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</si>
  <si>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</si>
  <si>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</si>
  <si>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</si>
  <si>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</si>
  <si>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</si>
  <si>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</si>
  <si>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</si>
  <si>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</si>
  <si>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</si>
  <si>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</si>
  <si>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</si>
  <si>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</si>
  <si>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</si>
  <si>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</si>
  <si>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</si>
  <si>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</si>
  <si>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</si>
  <si>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</si>
  <si>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</si>
  <si>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</si>
  <si>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</si>
  <si>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</si>
  <si>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</si>
  <si>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</si>
  <si>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</si>
  <si>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</si>
  <si>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</si>
  <si>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</si>
  <si>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</si>
  <si>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</si>
  <si>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</si>
  <si>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</si>
  <si>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</si>
  <si>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</si>
  <si>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</si>
  <si>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</si>
  <si>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</si>
  <si>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</si>
  <si>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</si>
  <si>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</si>
  <si>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</si>
  <si>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</si>
  <si>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</si>
  <si>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</si>
  <si>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</si>
  <si>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</si>
  <si>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</si>
  <si>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</si>
  <si>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</si>
  <si>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</si>
  <si>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</si>
  <si>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</si>
  <si>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</si>
  <si>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</si>
  <si>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</si>
  <si>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</si>
  <si>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</si>
  <si>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</si>
  <si>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</si>
  <si>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</si>
  <si>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</si>
  <si>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</si>
  <si>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</si>
  <si>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</si>
  <si>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</si>
  <si>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</si>
  <si>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</si>
  <si>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</si>
  <si>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</si>
  <si>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</si>
  <si>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</si>
  <si>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</si>
  <si>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</si>
  <si>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</si>
  <si>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</si>
  <si>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</si>
  <si>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</si>
  <si>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</si>
  <si>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</si>
  <si>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</si>
  <si>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</si>
  <si>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</si>
  <si>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</si>
  <si>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</si>
  <si>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</si>
  <si>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</si>
  <si>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</si>
  <si>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</si>
  <si>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</si>
  <si>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</si>
  <si>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</si>
  <si>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</si>
  <si>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</si>
  <si>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</si>
  <si>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</si>
  <si>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</si>
  <si>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</si>
  <si>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</si>
  <si>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</si>
  <si>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</si>
  <si>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</si>
  <si>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</si>
  <si>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</si>
  <si>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</si>
  <si>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</si>
  <si>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</si>
  <si>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</si>
  <si>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</si>
  <si>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</si>
  <si>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</si>
  <si>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</si>
  <si>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</si>
  <si>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</si>
  <si>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</si>
  <si>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</si>
  <si>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</si>
  <si>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</si>
  <si>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</si>
  <si>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</si>
  <si>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</si>
  <si>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</si>
  <si>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</si>
  <si>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</si>
  <si>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</si>
  <si>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</si>
  <si>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</si>
  <si>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</si>
  <si>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</si>
  <si>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</si>
  <si>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</si>
  <si>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</si>
  <si>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</si>
  <si>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</si>
  <si>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</si>
  <si>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</si>
  <si>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</si>
  <si>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</si>
  <si>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</si>
  <si>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</si>
  <si>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</si>
  <si>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</si>
  <si>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</si>
  <si>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</si>
  <si>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</si>
  <si>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</si>
  <si>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</si>
  <si>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</si>
  <si>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</si>
  <si>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</si>
  <si>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</si>
  <si>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</si>
  <si>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</si>
  <si>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</si>
  <si>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</si>
  <si>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</si>
  <si>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</si>
  <si>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</si>
  <si>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</si>
  <si>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</si>
  <si>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</si>
  <si>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</si>
  <si>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</si>
  <si>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</si>
  <si>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</si>
  <si>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</si>
  <si>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</si>
  <si>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</si>
  <si>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</si>
  <si>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</si>
  <si>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</si>
  <si>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</si>
  <si>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</si>
  <si>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</si>
  <si>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</si>
  <si>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</si>
  <si>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</si>
  <si>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</si>
  <si>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</si>
  <si>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</si>
  <si>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</si>
  <si>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</si>
  <si>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</si>
  <si>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</si>
  <si>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</si>
  <si>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</si>
  <si>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</si>
  <si>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</si>
  <si>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</si>
  <si>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</si>
  <si>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</si>
  <si>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</si>
  <si>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</si>
  <si>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</si>
  <si>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</si>
  <si>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</si>
  <si>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</si>
  <si>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</si>
  <si>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</si>
  <si>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</si>
  <si>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</si>
  <si>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</si>
  <si>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</si>
  <si>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</si>
  <si>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</si>
  <si>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</si>
  <si>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</si>
  <si>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</si>
  <si>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</si>
  <si>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</si>
  <si>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</si>
  <si>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</si>
  <si>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</si>
  <si>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</si>
  <si>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</si>
  <si>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</si>
  <si>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</si>
  <si>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</si>
  <si>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</si>
  <si>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</si>
  <si>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</si>
  <si>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</si>
  <si>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</si>
  <si>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</si>
  <si>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</si>
  <si>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</si>
  <si>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</si>
  <si>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</si>
  <si>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</si>
  <si>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</si>
  <si>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</si>
  <si>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</si>
  <si>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</si>
  <si>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</si>
  <si>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</si>
  <si>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</si>
  <si>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</si>
  <si>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</si>
  <si>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</si>
  <si>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</si>
  <si>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</si>
  <si>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</si>
  <si>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</si>
  <si>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</si>
  <si>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</si>
  <si>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</si>
  <si>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</si>
  <si>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</si>
  <si>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</si>
  <si>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</si>
  <si>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</si>
  <si>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</si>
  <si>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</si>
  <si>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</si>
  <si>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</si>
  <si>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</si>
  <si>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</si>
  <si>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</si>
  <si>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</si>
  <si>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</si>
  <si>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</si>
  <si>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</si>
  <si>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</si>
  <si>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</si>
  <si>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</si>
  <si>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</si>
  <si>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</si>
  <si>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</si>
  <si>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</si>
  <si>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</si>
  <si>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</si>
  <si>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</si>
  <si>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</si>
  <si>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</si>
  <si>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</si>
  <si>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</si>
  <si>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</si>
  <si>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</si>
  <si>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</si>
  <si>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</si>
  <si>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</si>
  <si>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</si>
  <si>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</si>
  <si>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</si>
  <si>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</si>
  <si>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</si>
  <si>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</si>
  <si>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</si>
  <si>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</si>
  <si>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</si>
  <si>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</si>
  <si>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</si>
  <si>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</si>
  <si>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</si>
  <si>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</si>
  <si>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</si>
  <si>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</si>
  <si>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</si>
  <si>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</si>
  <si>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</si>
  <si>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</si>
  <si>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</si>
  <si>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</si>
  <si>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</si>
  <si>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</si>
  <si>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</si>
  <si>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</si>
  <si>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</si>
  <si>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</si>
  <si>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</si>
  <si>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</si>
  <si>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</si>
  <si>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</si>
  <si>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</si>
  <si>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</si>
  <si>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</si>
  <si>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</si>
  <si>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</si>
  <si>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</si>
  <si>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</si>
  <si>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</si>
  <si>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</si>
  <si>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</si>
  <si>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</si>
  <si>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</si>
  <si>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</si>
  <si>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</si>
  <si>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</si>
  <si>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</si>
  <si>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</si>
  <si>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</si>
  <si>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</si>
  <si>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</si>
  <si>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</si>
  <si>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</si>
  <si>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</si>
  <si>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</si>
  <si>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</si>
  <si>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</si>
  <si>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</si>
  <si>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</si>
  <si>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</si>
  <si>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</si>
  <si>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</si>
  <si>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</si>
  <si>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</si>
  <si>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</si>
  <si>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</si>
  <si>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</si>
  <si>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</si>
  <si>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</si>
  <si>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</si>
  <si>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</si>
  <si>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</si>
  <si>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</si>
  <si>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</si>
  <si>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</si>
  <si>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</si>
  <si>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</si>
  <si>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</si>
  <si>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</si>
  <si>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</si>
  <si>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</si>
  <si>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</si>
  <si>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</si>
  <si>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</si>
  <si>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</si>
  <si>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</si>
  <si>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</si>
  <si>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</si>
  <si>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</si>
  <si>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</si>
  <si>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</si>
  <si>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</si>
  <si>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</si>
  <si>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</si>
  <si>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</si>
  <si>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</si>
  <si>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</si>
  <si>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</si>
  <si>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</si>
  <si>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</si>
  <si>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</si>
  <si>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</si>
  <si>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</si>
  <si>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</si>
  <si>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</si>
  <si>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</si>
  <si>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</si>
  <si>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</si>
  <si>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</si>
  <si>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</si>
  <si>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</si>
  <si>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</si>
  <si>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</si>
  <si>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</si>
  <si>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</si>
  <si>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</si>
  <si>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</si>
  <si>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</si>
  <si>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</si>
  <si>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</si>
  <si>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</si>
  <si>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</si>
  <si>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</si>
  <si>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</si>
  <si>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</si>
  <si>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</si>
  <si>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</si>
  <si>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</si>
  <si>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</si>
  <si>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</si>
  <si>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</si>
  <si>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</si>
  <si>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</si>
  <si>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</si>
  <si>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</si>
  <si>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</si>
  <si>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</si>
  <si>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</si>
  <si>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</si>
  <si>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</si>
  <si>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</si>
  <si>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</si>
  <si>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</si>
  <si>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</si>
  <si>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</si>
  <si>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</si>
  <si>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</si>
  <si>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</si>
  <si>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</si>
  <si>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</si>
  <si>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</si>
  <si>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</si>
  <si>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</si>
  <si>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</si>
  <si>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</si>
  <si>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</si>
  <si>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</si>
  <si>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</si>
  <si>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</si>
  <si>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</si>
  <si>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</si>
  <si>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</si>
  <si>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</si>
  <si>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</si>
  <si>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</si>
  <si>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</si>
  <si>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</si>
  <si>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</si>
  <si>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</si>
  <si>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</si>
  <si>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</si>
  <si>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</si>
  <si>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</si>
  <si>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</si>
  <si>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</si>
  <si>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</si>
  <si>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</si>
  <si>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</si>
  <si>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</si>
  <si>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</si>
  <si>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</si>
  <si>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</si>
  <si>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</si>
  <si>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</si>
  <si>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</si>
  <si>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</si>
  <si>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</si>
  <si>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</si>
  <si>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</si>
  <si>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</si>
  <si>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</si>
  <si>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</si>
  <si>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</si>
  <si>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</si>
  <si>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</si>
  <si>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</si>
  <si>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</si>
  <si>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</si>
  <si>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</si>
  <si>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</si>
  <si>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</si>
  <si>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</si>
  <si>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</si>
  <si>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</si>
  <si>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</si>
  <si>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</si>
  <si>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</si>
  <si>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</si>
  <si>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</si>
  <si>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</si>
  <si>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</si>
  <si>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</si>
  <si>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</si>
  <si>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</si>
  <si>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</si>
  <si>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</si>
  <si>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</si>
  <si>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</si>
  <si>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</si>
  <si>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</si>
  <si>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</si>
  <si>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</si>
  <si>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</si>
  <si>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</si>
  <si>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</si>
  <si>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</si>
  <si>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</si>
  <si>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</si>
  <si>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</si>
  <si>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</si>
  <si>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</si>
  <si>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</si>
  <si>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</si>
  <si>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</si>
  <si>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</si>
  <si>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</si>
  <si>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</si>
  <si>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</si>
  <si>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</si>
  <si>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</si>
  <si>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</si>
  <si>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</si>
  <si>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</si>
  <si>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</si>
  <si>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</si>
  <si>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</si>
  <si>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</si>
  <si>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</si>
  <si>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</si>
  <si>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</si>
  <si>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</si>
  <si>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</si>
  <si>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</si>
  <si>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</si>
  <si>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</si>
  <si>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</si>
  <si>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</si>
  <si>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</si>
  <si>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</si>
  <si>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</si>
  <si>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</si>
  <si>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</si>
  <si>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</si>
  <si>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</si>
  <si>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</si>
  <si>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</si>
  <si>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</si>
  <si>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</si>
  <si>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</si>
  <si>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</si>
  <si>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</si>
  <si>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</si>
  <si>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</si>
  <si>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</si>
  <si>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</si>
  <si>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</si>
  <si>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</si>
  <si>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</si>
  <si>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</si>
  <si>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</si>
  <si>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</si>
  <si>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</si>
  <si>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</si>
  <si>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</si>
  <si>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</si>
  <si>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</si>
  <si>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</si>
  <si>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</si>
  <si>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</si>
  <si>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</si>
  <si>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</si>
  <si>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</si>
  <si>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</si>
  <si>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</si>
  <si>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</si>
  <si>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</si>
  <si>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</si>
  <si>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</si>
  <si>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</si>
  <si>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</si>
  <si>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</si>
  <si>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</si>
  <si>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</si>
  <si>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</si>
  <si>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</si>
  <si>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</si>
  <si>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</si>
  <si>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</si>
  <si>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</si>
  <si>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</si>
  <si>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</si>
  <si>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</si>
  <si>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</si>
  <si>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</si>
  <si>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</si>
  <si>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</si>
  <si>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</si>
  <si>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</si>
  <si>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</si>
  <si>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</si>
  <si>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</si>
  <si>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</si>
  <si>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</si>
  <si>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</si>
  <si>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</si>
  <si>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</si>
  <si>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</si>
  <si>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</si>
  <si>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</si>
  <si>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</si>
  <si>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</si>
  <si>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</si>
  <si>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</si>
  <si>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</si>
  <si>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</si>
  <si>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</si>
  <si>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</si>
  <si>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</si>
  <si>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</si>
  <si>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</si>
  <si>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</si>
  <si>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</si>
  <si>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</si>
  <si>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</si>
  <si>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</si>
  <si>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</si>
  <si>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</si>
  <si>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</si>
  <si>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</si>
  <si>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</si>
  <si>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</si>
  <si>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</si>
  <si>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</si>
  <si>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</si>
  <si>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</si>
  <si>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</si>
  <si>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</si>
  <si>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</si>
  <si>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</si>
  <si>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</si>
  <si>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</si>
  <si>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</si>
  <si>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</si>
  <si>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</si>
  <si>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</si>
  <si>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</si>
  <si>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</si>
  <si>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</si>
  <si>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</si>
  <si>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</si>
  <si>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</si>
  <si>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</si>
  <si>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</si>
  <si>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</si>
  <si>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</si>
  <si>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</si>
  <si>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</si>
  <si>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</si>
  <si>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</si>
  <si>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</si>
  <si>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</si>
  <si>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</si>
  <si>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</si>
  <si>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</si>
  <si>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</si>
  <si>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</si>
  <si>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</si>
  <si>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</si>
  <si>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</si>
  <si>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</si>
  <si>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</si>
  <si>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</si>
  <si>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</si>
  <si>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</si>
  <si>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</si>
  <si>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</si>
  <si>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</si>
  <si>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</si>
  <si>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</si>
  <si>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</si>
  <si>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</si>
  <si>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</si>
  <si>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</si>
  <si>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</si>
  <si>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</si>
  <si>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</si>
  <si>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</si>
  <si>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</si>
  <si>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</si>
  <si>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</si>
  <si>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</si>
  <si>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</si>
  <si>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</si>
  <si>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</si>
  <si>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</si>
  <si>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</si>
  <si>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</si>
  <si>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</si>
  <si>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</si>
  <si>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</si>
  <si>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</si>
  <si>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</si>
  <si>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</si>
  <si>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</si>
  <si>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</si>
  <si>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</si>
  <si>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</si>
  <si>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</si>
  <si>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</si>
  <si>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</si>
  <si>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</si>
  <si>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</si>
  <si>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</si>
  <si>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</si>
  <si>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</si>
  <si>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</si>
  <si>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</si>
  <si>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</si>
  <si>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</si>
  <si>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</si>
  <si>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</si>
  <si>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</si>
  <si>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</si>
  <si>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</si>
  <si>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</si>
  <si>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</si>
  <si>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</si>
  <si>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</si>
  <si>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</si>
  <si>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</si>
  <si>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</si>
  <si>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</si>
  <si>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</si>
  <si>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</si>
  <si>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</si>
  <si>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</si>
  <si>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</si>
  <si>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</si>
  <si>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</si>
  <si>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</si>
  <si>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</si>
  <si>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</si>
  <si>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</si>
  <si>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</si>
  <si>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</si>
  <si>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</si>
  <si>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</si>
  <si>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</si>
  <si>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</si>
  <si>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</si>
  <si>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</si>
  <si>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</si>
  <si>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</si>
  <si>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</si>
  <si>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</si>
  <si>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</si>
  <si>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</si>
  <si>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</si>
  <si>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</si>
  <si>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</si>
  <si>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</si>
  <si>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</si>
  <si>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</si>
  <si>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</si>
  <si>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</si>
  <si>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</si>
  <si>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</si>
  <si>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</si>
  <si>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</si>
  <si>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</si>
  <si>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</si>
  <si>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</si>
  <si>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</si>
  <si>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</si>
  <si>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</si>
  <si>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</si>
  <si>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</si>
  <si>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</si>
  <si>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</si>
  <si>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</si>
  <si>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</si>
  <si>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</si>
  <si>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</si>
  <si>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</si>
  <si>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</si>
  <si>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</si>
  <si>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</si>
  <si>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</si>
  <si>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</si>
  <si>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</si>
  <si>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</si>
  <si>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</si>
  <si>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</si>
  <si>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</si>
  <si>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</si>
  <si>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</si>
  <si>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</si>
  <si>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</si>
  <si>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</si>
  <si>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</si>
  <si>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</si>
  <si>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</si>
  <si>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</si>
  <si>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</si>
  <si>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</si>
  <si>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</si>
  <si>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</si>
  <si>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</si>
  <si>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</si>
  <si>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</si>
  <si>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</si>
  <si>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</si>
  <si>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</si>
  <si>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</si>
  <si>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</si>
  <si>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</si>
  <si>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</si>
  <si>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</si>
  <si>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</si>
  <si>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</si>
  <si>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</si>
  <si>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</si>
  <si>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</si>
  <si>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</si>
  <si>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</si>
  <si>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</si>
  <si>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</si>
  <si>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</si>
  <si>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</si>
  <si>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</si>
  <si>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</si>
  <si>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</si>
  <si>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</si>
  <si>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</si>
  <si>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</si>
  <si>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</si>
  <si>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</si>
  <si>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</si>
  <si>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</si>
  <si>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</si>
  <si>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</si>
  <si>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</si>
  <si>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</si>
  <si>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</si>
  <si>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</si>
  <si>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</si>
  <si>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</si>
  <si>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</si>
  <si>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</si>
  <si>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</si>
  <si>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</si>
  <si>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</si>
  <si>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</si>
  <si>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</si>
  <si>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</si>
  <si>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</si>
  <si>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</si>
  <si>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</si>
  <si>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</si>
  <si>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</si>
  <si>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</si>
  <si>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</si>
  <si>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</si>
  <si>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</si>
  <si>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</si>
  <si>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</si>
  <si>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</si>
  <si>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</si>
  <si>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</si>
  <si>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</si>
  <si>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</si>
  <si>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</si>
  <si>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</si>
  <si>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</si>
  <si>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</si>
  <si>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</si>
  <si>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</si>
  <si>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</si>
  <si>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</si>
  <si>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</si>
  <si>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</si>
  <si>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</si>
  <si>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</si>
  <si>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</si>
  <si>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</si>
  <si>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</si>
  <si>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</si>
  <si>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</si>
  <si>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</si>
  <si>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</si>
  <si>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</si>
  <si>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</si>
  <si>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</si>
  <si>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</si>
  <si>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</si>
  <si>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</si>
  <si>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</si>
  <si>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</si>
  <si>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</si>
  <si>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</si>
  <si>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</si>
  <si>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</si>
  <si>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</si>
  <si>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</si>
  <si>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</si>
  <si>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</si>
  <si>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</si>
  <si>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</si>
  <si>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</si>
  <si>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</si>
  <si>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</si>
  <si>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</si>
  <si>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</si>
  <si>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</si>
  <si>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</si>
  <si>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</si>
  <si>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</si>
  <si>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</si>
  <si>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</si>
  <si>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</si>
  <si>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</si>
  <si>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</si>
  <si>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</si>
  <si>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</si>
  <si>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</si>
  <si>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</si>
  <si>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</si>
  <si>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</si>
  <si>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</si>
  <si>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</si>
  <si>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</si>
  <si>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</si>
  <si>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</si>
  <si>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</si>
  <si>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</si>
  <si>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</si>
  <si>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</si>
  <si>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</si>
  <si>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</si>
  <si>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</si>
  <si>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</si>
  <si>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</si>
  <si>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</si>
  <si>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</si>
  <si>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</si>
  <si>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</si>
  <si>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</si>
  <si>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</si>
  <si>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</si>
  <si>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</si>
  <si>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</si>
  <si>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</si>
  <si>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</si>
  <si>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</si>
  <si>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</si>
  <si>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</si>
  <si>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</si>
  <si>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</si>
  <si>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</si>
  <si>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</si>
  <si>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</si>
  <si>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</si>
  <si>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</si>
  <si>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</si>
  <si>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</si>
  <si>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</si>
  <si>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</si>
  <si>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</si>
  <si>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</si>
  <si>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</si>
  <si>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</si>
  <si>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</si>
  <si>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</si>
  <si>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</si>
  <si>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</si>
  <si>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</si>
  <si>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</si>
  <si>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</si>
  <si>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</si>
  <si>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</si>
  <si>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</si>
  <si>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</si>
  <si>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</si>
  <si>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</si>
  <si>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</si>
  <si>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</si>
  <si>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</si>
  <si>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</si>
  <si>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</si>
  <si>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</si>
  <si>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</si>
  <si>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</si>
  <si>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</si>
  <si>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</si>
  <si>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</si>
  <si>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</si>
  <si>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</si>
  <si>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</si>
  <si>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</si>
  <si>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</si>
  <si>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</si>
  <si>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</si>
  <si>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</si>
  <si>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</si>
  <si>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</si>
  <si>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</si>
  <si>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</si>
  <si>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</si>
  <si>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</si>
  <si>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</si>
  <si>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</si>
  <si>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</si>
  <si>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</si>
  <si>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</si>
  <si>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</si>
  <si>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</si>
  <si>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</si>
  <si>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</si>
  <si>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</si>
  <si>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</si>
  <si>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</si>
  <si>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</si>
  <si>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</si>
  <si>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</si>
  <si>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</si>
  <si>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</si>
  <si>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</si>
  <si>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</si>
  <si>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</si>
  <si>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</si>
  <si>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</si>
  <si>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</si>
  <si>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</si>
  <si>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</si>
  <si>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</si>
  <si>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</si>
  <si>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</si>
  <si>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</si>
  <si>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</si>
  <si>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</si>
  <si>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</si>
  <si>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</si>
  <si>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</si>
  <si>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</si>
  <si>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</si>
  <si>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</si>
  <si>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</si>
  <si>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</si>
  <si>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</si>
  <si>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</si>
  <si>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</si>
  <si>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</si>
  <si>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</si>
  <si>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</si>
  <si>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</si>
  <si>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</si>
  <si>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</si>
  <si>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</si>
  <si>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</si>
  <si>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</si>
  <si>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</si>
  <si>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</si>
  <si>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</si>
  <si>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</si>
  <si>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</si>
  <si>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</si>
  <si>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</si>
  <si>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</si>
  <si>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</si>
  <si>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</si>
  <si>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</si>
  <si>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</si>
  <si>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</si>
  <si>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</si>
  <si>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</si>
  <si>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</si>
  <si>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</si>
  <si>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</si>
  <si>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</si>
  <si>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</si>
  <si>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</si>
  <si>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</si>
  <si>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</si>
  <si>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</si>
  <si>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</si>
  <si>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</si>
  <si>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</si>
  <si>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</si>
  <si>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</si>
  <si>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</si>
  <si>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</si>
  <si>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</si>
  <si>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</si>
  <si>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</si>
  <si>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</si>
  <si>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</si>
  <si>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</si>
  <si>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</si>
  <si>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</si>
  <si>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</si>
  <si>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</si>
  <si>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</si>
  <si>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</si>
  <si>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</si>
  <si>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</si>
  <si>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</si>
  <si>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</si>
  <si>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</si>
  <si>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</si>
  <si>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</si>
  <si>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</si>
  <si>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</si>
  <si>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</si>
  <si>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</si>
  <si>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</si>
  <si>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</si>
  <si>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</si>
  <si>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</si>
  <si>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</si>
  <si>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</si>
  <si>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</si>
  <si>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</si>
  <si>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</si>
  <si>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</si>
  <si>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</si>
  <si>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</si>
  <si>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</si>
  <si>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</si>
  <si>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</si>
  <si>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</si>
  <si>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</si>
  <si>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</si>
  <si>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</si>
  <si>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</si>
  <si>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</si>
  <si>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</si>
  <si>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</si>
  <si>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</si>
  <si>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</si>
  <si>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</si>
  <si>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</si>
  <si>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</si>
  <si>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</si>
  <si>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</si>
  <si>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</si>
  <si>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</si>
  <si>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</si>
  <si>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</si>
  <si>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</si>
  <si>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</si>
  <si>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</si>
  <si>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</si>
  <si>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</si>
  <si>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</si>
  <si>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</si>
  <si>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</si>
  <si>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</si>
  <si>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</si>
  <si>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</si>
  <si>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</si>
  <si>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</si>
  <si>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</si>
  <si>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</si>
  <si>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</si>
  <si>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</si>
  <si>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</si>
  <si>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</si>
  <si>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</si>
  <si>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</si>
  <si>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</si>
  <si>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</si>
  <si>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</si>
  <si>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</si>
  <si>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</si>
  <si>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</si>
  <si>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</si>
  <si>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</si>
  <si>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</si>
  <si>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</si>
  <si>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</si>
  <si>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</si>
  <si>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</si>
  <si>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</si>
  <si>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</si>
  <si>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</si>
  <si>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</si>
  <si>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</si>
  <si>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</si>
  <si>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</si>
  <si>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</si>
  <si>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</si>
  <si>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</si>
  <si>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</si>
  <si>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</si>
  <si>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</si>
  <si>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</si>
  <si>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</si>
  <si>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</si>
  <si>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</si>
  <si>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</si>
  <si>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</si>
  <si>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</si>
  <si>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</si>
  <si>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</si>
  <si>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</si>
  <si>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</si>
  <si>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</si>
  <si>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</si>
  <si>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</si>
  <si>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</si>
  <si>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</si>
  <si>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</si>
  <si>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</si>
  <si>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</si>
  <si>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</si>
  <si>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</si>
  <si>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</si>
  <si>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</si>
  <si>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</si>
  <si>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</si>
  <si>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</si>
  <si>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</si>
  <si>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</si>
  <si>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</si>
  <si>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</si>
  <si>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</si>
  <si>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</si>
  <si>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</si>
  <si>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</si>
  <si>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</si>
  <si>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</si>
  <si>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</si>
  <si>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</si>
  <si>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</si>
  <si>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</si>
  <si>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</si>
  <si>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</si>
  <si>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</si>
  <si>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</si>
  <si>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</si>
  <si>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</si>
  <si>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</si>
  <si>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</si>
  <si>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</si>
  <si>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</si>
  <si>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</si>
  <si>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</si>
  <si>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</si>
  <si>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</si>
  <si>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</si>
  <si>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</si>
  <si>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</si>
  <si>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</si>
  <si>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</si>
  <si>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</si>
  <si>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</si>
  <si>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</si>
  <si>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</si>
  <si>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</si>
  <si>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</si>
  <si>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</si>
  <si>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</si>
  <si>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</si>
  <si>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</si>
  <si>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</si>
  <si>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</si>
  <si>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</si>
  <si>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</si>
  <si>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</si>
  <si>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</si>
  <si>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</si>
  <si>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</si>
  <si>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</si>
  <si>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</si>
  <si>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</si>
  <si>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</si>
  <si>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</si>
  <si>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</si>
  <si>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</si>
  <si>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</si>
  <si>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</si>
  <si>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</si>
  <si>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</si>
  <si>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</si>
  <si>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</si>
  <si>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</si>
  <si>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</si>
  <si>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</si>
  <si>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</si>
  <si>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</si>
  <si>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</si>
  <si>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</si>
  <si>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</si>
  <si>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</si>
  <si>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</si>
  <si>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</si>
  <si>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</si>
  <si>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</si>
  <si>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</si>
  <si>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</si>
  <si>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</si>
  <si>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</si>
  <si>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</si>
  <si>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</si>
  <si>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</si>
  <si>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</si>
  <si>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</si>
  <si>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</si>
  <si>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</si>
  <si>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</si>
  <si>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</si>
  <si>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</si>
  <si>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</si>
  <si>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</si>
  <si>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</si>
  <si>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</si>
  <si>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</si>
  <si>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</si>
  <si>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</si>
  <si>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</si>
  <si>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</si>
  <si>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</si>
  <si>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</si>
  <si>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</si>
  <si>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</si>
  <si>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</si>
  <si>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</si>
  <si>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</si>
  <si>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</si>
  <si>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</si>
  <si>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</si>
  <si>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</si>
  <si>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</si>
  <si>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</si>
  <si>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</si>
  <si>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</si>
  <si>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</si>
  <si>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</si>
  <si>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</si>
  <si>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</si>
  <si>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</si>
  <si>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</si>
  <si>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</si>
  <si>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</si>
  <si>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</si>
  <si>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</si>
  <si>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</si>
  <si>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</si>
  <si>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</si>
  <si>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</si>
  <si>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</si>
  <si>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</si>
  <si>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</si>
  <si>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</si>
  <si>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</si>
  <si>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</si>
  <si>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</si>
  <si>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</si>
  <si>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</si>
  <si>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</si>
  <si>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</si>
  <si>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</si>
  <si>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</si>
  <si>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</si>
  <si>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</si>
  <si>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</si>
  <si>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</si>
  <si>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</si>
  <si>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</si>
  <si>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</si>
  <si>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</si>
  <si>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</si>
  <si>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</si>
  <si>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</si>
  <si>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</si>
  <si>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</si>
  <si>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</si>
  <si>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</si>
  <si>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</si>
  <si>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</si>
  <si>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</si>
  <si>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</si>
  <si>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</si>
  <si>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</si>
  <si>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</si>
  <si>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</si>
  <si>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</si>
  <si>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</si>
  <si>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</si>
  <si>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</si>
  <si>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</si>
  <si>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</si>
  <si>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</si>
  <si>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</si>
  <si>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</si>
  <si>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</si>
  <si>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</si>
  <si>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</si>
  <si>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</si>
  <si>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</si>
  <si>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</si>
  <si>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</si>
  <si>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</si>
  <si>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</si>
  <si>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</si>
  <si>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</si>
  <si>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</si>
  <si>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</si>
  <si>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</si>
  <si>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</si>
  <si>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</si>
  <si>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</si>
  <si>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</si>
  <si>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</si>
  <si>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</si>
  <si>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</si>
  <si>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</si>
  <si>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</si>
  <si>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</si>
  <si>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</si>
  <si>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</si>
  <si>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</si>
  <si>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</si>
  <si>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</si>
  <si>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</si>
  <si>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</si>
  <si>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</si>
  <si>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</si>
  <si>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</si>
  <si>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</si>
  <si>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</si>
  <si>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</si>
  <si>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</si>
  <si>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</si>
  <si>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</si>
  <si>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</si>
  <si>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</si>
  <si>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</si>
  <si>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</si>
  <si>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</si>
  <si>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</si>
  <si>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</si>
  <si>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</si>
  <si>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</si>
  <si>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</si>
  <si>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</si>
  <si>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</si>
  <si>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</si>
  <si>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</si>
  <si>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</si>
  <si>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</si>
  <si>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</si>
  <si>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</si>
  <si>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</si>
  <si>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</si>
  <si>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</si>
  <si>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</si>
  <si>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</si>
  <si>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</si>
  <si>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</si>
  <si>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</si>
  <si>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</si>
  <si>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</si>
  <si>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</si>
  <si>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</si>
  <si>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</si>
  <si>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</si>
  <si>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</si>
  <si>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</si>
  <si>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</si>
  <si>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</si>
  <si>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</si>
  <si>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</si>
  <si>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</si>
  <si>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</si>
  <si>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</si>
  <si>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</si>
  <si>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</si>
  <si>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</si>
  <si>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</si>
  <si>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</si>
  <si>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</si>
  <si>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</si>
  <si>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</si>
  <si>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</si>
  <si>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</si>
  <si>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</si>
  <si>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</si>
  <si>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</si>
  <si>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</si>
  <si>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</si>
  <si>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</si>
  <si>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</si>
  <si>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</si>
  <si>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</si>
  <si>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</si>
  <si>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</si>
  <si>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</si>
  <si>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</si>
  <si>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</si>
  <si>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</si>
  <si>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</si>
  <si>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</si>
  <si>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</si>
  <si>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</si>
  <si>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</si>
  <si>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</si>
  <si>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</si>
  <si>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</si>
  <si>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</si>
  <si>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</si>
  <si>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</si>
  <si>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</si>
  <si>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</si>
  <si>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</si>
  <si>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</si>
  <si>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</si>
  <si>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</si>
  <si>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</si>
  <si>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</si>
  <si>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</si>
  <si>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</si>
  <si>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</si>
  <si>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</si>
  <si>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</si>
  <si>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</si>
  <si>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</si>
  <si>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</si>
  <si>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</si>
  <si>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</si>
  <si>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</si>
  <si>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</si>
  <si>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</si>
  <si>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</si>
  <si>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</si>
  <si>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</si>
  <si>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</si>
  <si>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</si>
  <si>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</si>
  <si>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</si>
  <si>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</si>
  <si>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</si>
  <si>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</si>
  <si>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</si>
  <si>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</si>
  <si>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</si>
  <si>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</si>
  <si>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</si>
  <si>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</si>
  <si>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</si>
  <si>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</si>
  <si>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</si>
  <si>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</si>
  <si>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</si>
  <si>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</si>
  <si>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</si>
  <si>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</si>
  <si>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</si>
  <si>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</si>
  <si>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</si>
  <si>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</si>
  <si>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</si>
  <si>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</si>
  <si>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</si>
  <si>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</si>
  <si>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</si>
  <si>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</si>
  <si>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</si>
  <si>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</si>
  <si>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</si>
  <si>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</si>
  <si>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</si>
  <si>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</si>
  <si>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</si>
  <si>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</si>
  <si>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</si>
  <si>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</si>
  <si>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</si>
  <si>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</si>
  <si>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</si>
  <si>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</si>
  <si>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</si>
  <si>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</si>
  <si>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</si>
  <si>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</si>
  <si>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</si>
  <si>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</si>
  <si>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</si>
  <si>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</si>
  <si>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</si>
  <si>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</si>
  <si>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</si>
  <si>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</si>
  <si>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</si>
  <si>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</si>
  <si>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</si>
  <si>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</si>
  <si>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</si>
  <si>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</si>
  <si>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</si>
  <si>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</si>
  <si>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</si>
  <si>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</si>
  <si>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</si>
  <si>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</si>
  <si>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</si>
  <si>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</si>
  <si>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</si>
  <si>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</si>
  <si>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</si>
  <si>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</si>
  <si>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</si>
  <si>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</si>
  <si>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</si>
  <si>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</si>
  <si>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</si>
  <si>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</si>
  <si>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</si>
  <si>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</si>
  <si>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</si>
  <si>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</si>
  <si>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</si>
  <si>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</si>
  <si>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</si>
  <si>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</si>
  <si>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</si>
  <si>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</si>
  <si>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</si>
  <si>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</si>
  <si>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</si>
  <si>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</si>
  <si>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</si>
  <si>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</si>
  <si>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</si>
  <si>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</si>
  <si>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</si>
  <si>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</si>
  <si>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</si>
  <si>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</si>
  <si>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</si>
  <si>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</si>
  <si>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</si>
  <si>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</si>
  <si>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</si>
  <si>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</si>
  <si>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</si>
  <si>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</si>
  <si>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</si>
  <si>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</si>
  <si>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</si>
  <si>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</si>
  <si>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</si>
  <si>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</si>
  <si>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</si>
  <si>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</si>
  <si>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</si>
  <si>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</si>
  <si>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</si>
  <si>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</si>
  <si>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</si>
  <si>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</si>
  <si>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</si>
  <si>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</si>
  <si>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</si>
  <si>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</si>
  <si>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</si>
  <si>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</si>
  <si>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</si>
  <si>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</si>
  <si>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</si>
  <si>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</si>
  <si>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</si>
  <si>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</si>
  <si>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</si>
  <si>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</si>
  <si>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</si>
  <si>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</si>
  <si>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</si>
  <si>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</si>
  <si>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</si>
  <si>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</si>
  <si>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</si>
  <si>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</si>
  <si>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</si>
  <si>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</si>
  <si>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</si>
  <si>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</si>
  <si>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</si>
  <si>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</si>
  <si>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</si>
  <si>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</si>
  <si>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</si>
  <si>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</si>
  <si>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</si>
  <si>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</si>
  <si>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</si>
  <si>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</si>
  <si>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</si>
  <si>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</si>
  <si>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</si>
  <si>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</si>
  <si>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</si>
  <si>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</si>
  <si>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</si>
  <si>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</si>
  <si>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</si>
  <si>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</si>
  <si>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</si>
  <si>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</si>
  <si>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</si>
  <si>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</si>
  <si>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</si>
  <si>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</si>
  <si>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</si>
  <si>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</si>
  <si>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</si>
  <si>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</si>
  <si>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</si>
  <si>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</si>
  <si>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</si>
  <si>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</si>
  <si>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</si>
  <si>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</si>
  <si>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</si>
  <si>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</si>
  <si>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</si>
  <si>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</si>
  <si>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</si>
  <si>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</si>
  <si>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</si>
  <si>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</si>
  <si>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</si>
  <si>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</si>
  <si>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</si>
  <si>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</si>
  <si>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</si>
  <si>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</si>
  <si>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</si>
  <si>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</si>
  <si>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</si>
  <si>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</si>
  <si>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</si>
  <si>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</si>
  <si>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</si>
  <si>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</si>
  <si>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</si>
  <si>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</si>
  <si>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</si>
  <si>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</si>
  <si>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</si>
  <si>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</si>
  <si>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</si>
  <si>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</si>
  <si>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</si>
  <si>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</si>
  <si>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</si>
  <si>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</si>
  <si>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</si>
  <si>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</si>
  <si>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</si>
  <si>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</si>
  <si>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</si>
  <si>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</si>
  <si>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</si>
  <si>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</si>
  <si>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</si>
  <si>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</si>
  <si>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</si>
  <si>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</si>
  <si>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</si>
  <si>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</si>
  <si>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</si>
  <si>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</si>
  <si>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</si>
  <si>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</si>
  <si>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</si>
  <si>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</si>
  <si>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</si>
  <si>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</si>
  <si>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</si>
  <si>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</si>
  <si>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</si>
  <si>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</si>
  <si>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</si>
  <si>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</si>
  <si>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</si>
  <si>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</si>
  <si>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</si>
  <si>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</si>
  <si>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</si>
  <si>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</si>
  <si>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</si>
  <si>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</si>
  <si>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</si>
  <si>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</si>
  <si>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</si>
  <si>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</si>
  <si>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</si>
  <si>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</si>
  <si>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</si>
  <si>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</si>
  <si>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</si>
  <si>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</si>
  <si>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</si>
  <si>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</si>
  <si>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</si>
  <si>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</si>
  <si>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</si>
  <si>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</si>
  <si>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</si>
  <si>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</si>
  <si>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</si>
  <si>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</si>
  <si>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</si>
  <si>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</si>
  <si>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</si>
  <si>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</si>
  <si>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</si>
  <si>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</si>
  <si>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</si>
  <si>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</si>
  <si>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</si>
  <si>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</si>
  <si>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</si>
  <si>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</si>
  <si>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</si>
  <si>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</si>
  <si>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</si>
  <si>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</si>
  <si>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</si>
  <si>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</si>
  <si>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</si>
  <si>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</si>
  <si>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</si>
  <si>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</si>
  <si>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</si>
  <si>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</si>
  <si>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</si>
  <si>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</si>
  <si>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</si>
  <si>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</si>
  <si>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</si>
  <si>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</si>
  <si>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</si>
  <si>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</si>
  <si>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</si>
  <si>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</si>
  <si>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</si>
  <si>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</si>
  <si>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</si>
  <si>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</si>
  <si>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</si>
  <si>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</si>
  <si>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</si>
  <si>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</si>
  <si>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</si>
  <si>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</si>
  <si>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</si>
  <si>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</si>
  <si>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</si>
  <si>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</si>
  <si>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</si>
  <si>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</si>
  <si>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</si>
  <si>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</si>
  <si>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</si>
  <si>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</si>
  <si>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</si>
  <si>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</si>
  <si>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</si>
  <si>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</si>
  <si>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</si>
  <si>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</si>
  <si>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</si>
  <si>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</si>
  <si>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</si>
  <si>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</si>
  <si>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</si>
  <si>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</si>
  <si>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</si>
  <si>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</si>
  <si>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</si>
  <si>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</si>
  <si>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</si>
  <si>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</si>
  <si>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</si>
  <si>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</si>
  <si>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</si>
  <si>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</si>
  <si>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</si>
  <si>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</si>
  <si>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</si>
  <si>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</si>
  <si>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</si>
  <si>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</si>
  <si>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</si>
  <si>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</si>
  <si>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</si>
  <si>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</si>
  <si>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</si>
  <si>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</si>
  <si>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</si>
  <si>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</si>
  <si>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</si>
  <si>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</si>
  <si>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</si>
  <si>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</si>
  <si>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</si>
  <si>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</si>
  <si>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</si>
  <si>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</si>
  <si>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</si>
  <si>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</si>
  <si>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</si>
  <si>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</si>
  <si>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</si>
  <si>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</si>
  <si>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</si>
  <si>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</si>
  <si>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</si>
  <si>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</si>
  <si>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</si>
  <si>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</si>
  <si>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</si>
  <si>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</si>
  <si>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</si>
  <si>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</si>
  <si>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</si>
  <si>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</si>
  <si>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</si>
  <si>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</si>
  <si>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</si>
  <si>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</si>
  <si>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</si>
  <si>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</si>
  <si>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</si>
  <si>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</si>
  <si>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</si>
  <si>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</si>
  <si>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</si>
  <si>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</si>
  <si>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</si>
  <si>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</si>
  <si>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</si>
  <si>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</si>
  <si>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</si>
  <si>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</si>
  <si>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</si>
  <si>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</si>
  <si>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</si>
  <si>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</si>
  <si>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</si>
  <si>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</si>
  <si>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</si>
  <si>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</si>
  <si>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</si>
  <si>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</si>
  <si>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</si>
  <si>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</si>
  <si>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</si>
  <si>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</si>
  <si>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</si>
  <si>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</si>
  <si>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</si>
  <si>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</si>
  <si>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</si>
  <si>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</si>
  <si>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</si>
  <si>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</si>
  <si>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</si>
  <si>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</si>
  <si>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</si>
  <si>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</si>
  <si>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</si>
  <si>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</si>
  <si>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</si>
  <si>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</si>
  <si>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</si>
  <si>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</si>
  <si>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</si>
  <si>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</si>
  <si>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</si>
  <si>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</si>
  <si>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</si>
  <si>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</si>
  <si>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</si>
  <si>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</si>
  <si>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</si>
  <si>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</si>
  <si>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</si>
  <si>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</si>
  <si>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</si>
  <si>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</si>
  <si>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</si>
  <si>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</si>
  <si>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</si>
  <si>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</si>
  <si>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</si>
  <si>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</si>
  <si>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</si>
  <si>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</si>
  <si>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</si>
  <si>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</si>
  <si>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</si>
  <si>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</si>
  <si>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</si>
  <si>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</si>
  <si>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</si>
  <si>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</si>
  <si>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</si>
  <si>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</si>
  <si>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</si>
  <si>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</si>
  <si>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</si>
  <si>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</si>
  <si>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</si>
  <si>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</si>
  <si>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</si>
  <si>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</si>
  <si>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</si>
  <si>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</si>
  <si>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</si>
  <si>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</si>
  <si>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</si>
  <si>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</si>
  <si>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</si>
  <si>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</si>
  <si>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</si>
  <si>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</si>
  <si>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</si>
  <si>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</si>
  <si>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</si>
  <si>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</si>
  <si>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</si>
  <si>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</si>
  <si>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</si>
  <si>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</si>
  <si>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</si>
  <si>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</si>
  <si>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</si>
  <si>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</si>
  <si>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</si>
  <si>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</si>
  <si>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</si>
  <si>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</si>
  <si>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</si>
  <si>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</si>
  <si>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</si>
  <si>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</si>
  <si>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</si>
  <si>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</si>
  <si>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</si>
  <si>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</si>
  <si>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</si>
  <si>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</si>
  <si>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</si>
  <si>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</si>
  <si>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</si>
  <si>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</si>
  <si>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</si>
  <si>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</si>
  <si>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</si>
  <si>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</si>
  <si>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</si>
  <si>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</si>
  <si>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</si>
  <si>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</si>
  <si>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</si>
  <si>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</si>
  <si>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</si>
  <si>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</si>
  <si>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</si>
  <si>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</si>
  <si>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</si>
  <si>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</si>
  <si>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</si>
  <si>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</si>
  <si>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</si>
  <si>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</si>
  <si>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</si>
  <si>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</si>
  <si>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</si>
  <si>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</si>
  <si>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</si>
  <si>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</si>
  <si>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</si>
  <si>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</si>
  <si>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</si>
  <si>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</si>
  <si>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</si>
  <si>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</si>
  <si>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</si>
  <si>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</si>
  <si>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</si>
  <si>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</si>
  <si>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</si>
  <si>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</si>
  <si>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</si>
  <si>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</si>
  <si>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</si>
  <si>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</si>
  <si>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</si>
  <si>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</si>
  <si>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</si>
  <si>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</si>
  <si>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</si>
  <si>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</si>
  <si>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</si>
  <si>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</si>
  <si>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</si>
  <si>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</si>
  <si>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</si>
  <si>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</si>
  <si>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</si>
  <si>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</si>
  <si>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</si>
  <si>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</si>
  <si>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</si>
  <si>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</si>
  <si>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</si>
  <si>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</si>
  <si>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</si>
  <si>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</si>
  <si>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</si>
  <si>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</si>
  <si>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</si>
  <si>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</si>
  <si>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</si>
  <si>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</si>
  <si>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</si>
  <si>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</si>
  <si>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</si>
  <si>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</si>
  <si>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</si>
  <si>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</si>
  <si>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</si>
  <si>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</si>
  <si>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</si>
  <si>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</si>
  <si>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</si>
  <si>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</si>
  <si>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</si>
  <si>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</si>
  <si>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</si>
  <si>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</si>
  <si>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</si>
  <si>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</si>
  <si>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</si>
  <si>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</si>
  <si>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</si>
  <si>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</si>
  <si>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</si>
  <si>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</si>
  <si>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</si>
  <si>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</si>
  <si>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</si>
  <si>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</si>
  <si>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</si>
  <si>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</si>
  <si>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</si>
  <si>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</si>
  <si>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</si>
  <si>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</si>
  <si>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</si>
  <si>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</si>
  <si>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</si>
  <si>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</si>
  <si>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</si>
  <si>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</si>
  <si>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</si>
  <si>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</si>
  <si>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</si>
  <si>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</si>
  <si>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</si>
  <si>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</si>
  <si>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</si>
  <si>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</si>
  <si>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</si>
  <si>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</si>
  <si>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</si>
  <si>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</si>
  <si>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</si>
  <si>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</si>
  <si>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</si>
  <si>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</si>
  <si>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</si>
  <si>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</si>
  <si>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</si>
  <si>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</si>
  <si>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</si>
  <si>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</si>
  <si>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</si>
  <si>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</si>
  <si>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</si>
  <si>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</si>
  <si>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</si>
  <si>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</si>
  <si>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</si>
  <si>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</si>
  <si>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</si>
  <si>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</si>
  <si>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</si>
  <si>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</si>
  <si>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</si>
  <si>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</si>
  <si>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</si>
  <si>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</si>
  <si>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</si>
  <si>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</si>
  <si>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</si>
  <si>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</si>
  <si>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</si>
  <si>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</si>
  <si>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</si>
  <si>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</si>
  <si>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</si>
  <si>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</si>
  <si>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</si>
  <si>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</si>
  <si>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</si>
  <si>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</si>
  <si>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</si>
  <si>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</si>
  <si>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</si>
  <si>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</si>
  <si>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</si>
  <si>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</si>
  <si>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</si>
  <si>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</si>
  <si>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</si>
  <si>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</si>
  <si>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</si>
  <si>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</si>
  <si>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</si>
  <si>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</si>
  <si>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</si>
  <si>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</si>
  <si>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</si>
  <si>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</si>
  <si>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</si>
  <si>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</si>
  <si>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</si>
  <si>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</si>
  <si>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</si>
  <si>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</si>
  <si>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</si>
  <si>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</si>
  <si>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</si>
  <si>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</si>
  <si>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</si>
  <si>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</si>
  <si>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</si>
  <si>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</si>
  <si>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</si>
  <si>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</si>
  <si>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</si>
  <si>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</si>
  <si>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</si>
  <si>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</si>
  <si>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</si>
  <si>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</si>
  <si>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</si>
  <si>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</si>
  <si>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</si>
  <si>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</si>
  <si>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</si>
  <si>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</si>
  <si>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</si>
  <si>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</si>
  <si>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</si>
  <si>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</si>
  <si>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</si>
  <si>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</si>
  <si>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</si>
  <si>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</si>
  <si>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</si>
  <si>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</si>
  <si>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</si>
  <si>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</si>
  <si>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</si>
  <si>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</si>
  <si>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</si>
  <si>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</si>
  <si>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</si>
  <si>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</si>
  <si>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</si>
  <si>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</si>
  <si>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</si>
  <si>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</si>
  <si>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</si>
  <si>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</si>
  <si>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</si>
  <si>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</si>
  <si>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</si>
  <si>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</si>
  <si>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</si>
  <si>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</si>
  <si>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</si>
  <si>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</si>
  <si>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</si>
  <si>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</si>
  <si>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</si>
  <si>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</si>
  <si>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</si>
  <si>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</si>
  <si>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</si>
  <si>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</si>
  <si>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</si>
  <si>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</si>
  <si>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</si>
  <si>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</si>
  <si>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</si>
  <si>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</si>
  <si>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</si>
  <si>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</si>
  <si>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</si>
  <si>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</si>
  <si>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</si>
  <si>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</si>
  <si>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</si>
  <si>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</si>
  <si>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</si>
  <si>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</si>
  <si>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</si>
  <si>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</si>
  <si>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</si>
  <si>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</si>
  <si>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</si>
  <si>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</si>
  <si>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</si>
  <si>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</si>
  <si>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</si>
  <si>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</si>
  <si>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</si>
  <si>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</si>
  <si>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</si>
  <si>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</si>
  <si>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</si>
  <si>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</si>
  <si>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</si>
  <si>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</si>
  <si>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</si>
  <si>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</si>
  <si>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</si>
  <si>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</si>
  <si>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</si>
  <si>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</si>
  <si>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</si>
  <si>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</si>
  <si>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</si>
  <si>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</si>
  <si>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</si>
  <si>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</si>
  <si>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</si>
  <si>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</si>
  <si>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</si>
  <si>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</si>
  <si>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</si>
  <si>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</si>
  <si>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</si>
  <si>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</si>
  <si>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</si>
  <si>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</si>
  <si>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</si>
  <si>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</si>
  <si>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</si>
  <si>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</si>
  <si>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</si>
  <si>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</si>
  <si>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</si>
  <si>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</si>
  <si>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</si>
  <si>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</si>
  <si>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</si>
  <si>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</si>
  <si>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</si>
  <si>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</si>
  <si>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</si>
  <si>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</si>
  <si>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</si>
  <si>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</si>
  <si>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</si>
  <si>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</si>
  <si>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</si>
  <si>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</si>
  <si>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</si>
  <si>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</si>
  <si>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</si>
  <si>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</si>
  <si>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</si>
  <si>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</si>
  <si>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</si>
  <si>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</si>
  <si>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</si>
  <si>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</si>
  <si>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</si>
  <si>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</si>
  <si>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</si>
  <si>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</si>
  <si>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</si>
  <si>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</si>
  <si>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</si>
  <si>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</si>
  <si>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</si>
  <si>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</si>
  <si>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</si>
  <si>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</si>
  <si>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</si>
  <si>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</si>
  <si>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</si>
  <si>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</si>
  <si>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</si>
  <si>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</si>
  <si>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</si>
  <si>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</si>
  <si>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</si>
  <si>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</si>
  <si>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</si>
  <si>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</si>
  <si>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</si>
  <si>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</si>
  <si>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</si>
  <si>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</si>
  <si>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</si>
  <si>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</si>
  <si>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</si>
  <si>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</si>
  <si>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</si>
  <si>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</si>
  <si>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</si>
  <si>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</si>
  <si>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</si>
  <si>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</si>
  <si>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</si>
  <si>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</si>
  <si>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</si>
  <si>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</si>
  <si>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</si>
  <si>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</si>
  <si>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</si>
  <si>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</si>
  <si>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</si>
  <si>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</si>
  <si>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</si>
  <si>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</si>
  <si>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</si>
  <si>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</si>
  <si>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</si>
  <si>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</si>
  <si>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</si>
  <si>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</si>
  <si>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</si>
  <si>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</si>
  <si>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</si>
  <si>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</si>
  <si>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</si>
  <si>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</si>
  <si>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</si>
  <si>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</si>
  <si>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</si>
  <si>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</si>
  <si>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</si>
  <si>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</si>
  <si>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</si>
  <si>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</si>
  <si>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</si>
  <si>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</si>
  <si>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</si>
  <si>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</si>
  <si>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</si>
  <si>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</si>
  <si>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</si>
  <si>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</si>
  <si>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</si>
  <si>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</si>
  <si>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</si>
  <si>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</si>
  <si>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</si>
  <si>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</si>
  <si>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</si>
  <si>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</si>
  <si>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</si>
  <si>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</si>
  <si>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</si>
  <si>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</si>
  <si>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</si>
  <si>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</si>
  <si>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</si>
  <si>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</si>
  <si>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</si>
  <si>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</si>
  <si>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</si>
  <si>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</si>
  <si>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</si>
  <si>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</si>
  <si>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</si>
  <si>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</si>
  <si>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</si>
  <si>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</si>
  <si>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</si>
  <si>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</si>
  <si>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</si>
  <si>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</si>
  <si>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</si>
  <si>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</si>
  <si>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</si>
  <si>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</si>
  <si>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</si>
  <si>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</si>
  <si>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</si>
  <si>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</si>
  <si>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</si>
  <si>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</si>
  <si>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</si>
  <si>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</si>
  <si>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</si>
  <si>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</si>
  <si>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</si>
  <si>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</si>
  <si>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</si>
  <si>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</si>
  <si>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</si>
  <si>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</si>
  <si>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</si>
  <si>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</si>
  <si>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</si>
  <si>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</si>
  <si>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</si>
  <si>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</si>
  <si>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</si>
  <si>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</si>
  <si>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</si>
  <si>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</si>
  <si>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</si>
  <si>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</si>
  <si>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</si>
  <si>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</si>
  <si>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</si>
  <si>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</si>
  <si>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</si>
  <si>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</si>
  <si>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</si>
  <si>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</si>
  <si>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</si>
  <si>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</si>
  <si>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</si>
  <si>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</si>
  <si>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</si>
  <si>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</si>
  <si>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</si>
  <si>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</si>
  <si>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</si>
  <si>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</si>
  <si>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</si>
  <si>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</si>
  <si>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</si>
  <si>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</si>
  <si>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</si>
  <si>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</si>
  <si>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</si>
  <si>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</si>
  <si>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</si>
  <si>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</si>
  <si>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</si>
  <si>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</si>
  <si>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</si>
  <si>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</si>
  <si>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</si>
  <si>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</si>
  <si>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</si>
  <si>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</si>
  <si>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</si>
  <si>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</si>
  <si>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</si>
  <si>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</si>
  <si>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</si>
  <si>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</si>
  <si>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</si>
  <si>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</si>
  <si>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</si>
  <si>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</si>
  <si>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</si>
  <si>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</si>
  <si>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</si>
  <si>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</si>
  <si>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</si>
  <si>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</si>
  <si>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</si>
  <si>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</si>
  <si>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</si>
  <si>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</si>
  <si>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</si>
  <si>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</si>
  <si>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</si>
  <si>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</si>
  <si>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</si>
  <si>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</si>
  <si>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</si>
  <si>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</si>
  <si>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</si>
  <si>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</si>
  <si>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</si>
  <si>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</si>
  <si>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</si>
  <si>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</si>
  <si>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</si>
  <si>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</si>
  <si>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</si>
  <si>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</si>
  <si>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</si>
  <si>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</si>
  <si>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</si>
  <si>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</si>
  <si>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</si>
  <si>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</si>
  <si>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</si>
  <si>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</si>
  <si>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</si>
  <si>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</si>
  <si>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</si>
  <si>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</si>
  <si>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</si>
  <si>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</si>
  <si>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</si>
  <si>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</si>
  <si>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</si>
  <si>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</si>
  <si>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</si>
  <si>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</si>
  <si>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</si>
  <si>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</si>
  <si>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</si>
  <si>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</si>
  <si>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</si>
  <si>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</si>
  <si>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</si>
  <si>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</si>
  <si>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</si>
  <si>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</si>
  <si>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</si>
  <si>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</si>
  <si>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</si>
  <si>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</si>
  <si>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</si>
  <si>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</si>
  <si>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</si>
  <si>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</si>
  <si>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</si>
  <si>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</si>
  <si>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</si>
  <si>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</si>
  <si>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</si>
  <si>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</si>
  <si>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</si>
  <si>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</si>
  <si>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</si>
  <si>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</si>
  <si>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</si>
  <si>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</si>
  <si>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</si>
  <si>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</si>
  <si>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</si>
  <si>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</si>
  <si>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</si>
  <si>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</si>
  <si>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</si>
  <si>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</si>
  <si>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</si>
  <si>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</si>
  <si>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</si>
  <si>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</si>
  <si>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</si>
  <si>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</si>
  <si>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</si>
  <si>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</si>
  <si>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</si>
  <si>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</si>
  <si>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</si>
  <si>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</si>
  <si>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</si>
  <si>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</si>
  <si>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</si>
  <si>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</si>
  <si>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</si>
  <si>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</si>
  <si>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</si>
  <si>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</si>
  <si>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</si>
  <si>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</si>
  <si>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</si>
  <si>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</si>
  <si>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</si>
  <si>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</si>
  <si>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</si>
  <si>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</si>
  <si>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</si>
  <si>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</si>
  <si>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</si>
  <si>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</si>
  <si>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</si>
  <si>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</si>
  <si>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</si>
  <si>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</si>
  <si>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</si>
  <si>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</si>
  <si>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</si>
  <si>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</si>
  <si>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</si>
  <si>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</si>
  <si>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</si>
  <si>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</si>
  <si>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</si>
  <si>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</si>
  <si>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</si>
  <si>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</si>
  <si>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</si>
  <si>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</si>
  <si>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</si>
  <si>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</si>
  <si>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</si>
  <si>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</si>
  <si>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</si>
  <si>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</si>
  <si>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</si>
  <si>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</si>
  <si>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</si>
  <si>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</si>
  <si>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</si>
  <si>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</si>
  <si>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</si>
  <si>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</si>
  <si>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</si>
  <si>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</si>
  <si>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</si>
  <si>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</si>
  <si>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</si>
  <si>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</si>
  <si>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</si>
  <si>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</si>
  <si>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</si>
  <si>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</si>
  <si>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</si>
  <si>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</si>
  <si>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</si>
  <si>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</si>
  <si>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</si>
  <si>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</si>
  <si>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</si>
  <si>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</si>
  <si>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</si>
  <si>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</si>
  <si>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</si>
  <si>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</si>
  <si>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</si>
  <si>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</si>
  <si>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</si>
  <si>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</si>
  <si>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</si>
  <si>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</si>
  <si>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</si>
  <si>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</si>
  <si>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</si>
  <si>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</si>
  <si>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</si>
  <si>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</si>
  <si>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</si>
  <si>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</si>
  <si>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</si>
  <si>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</si>
  <si>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</si>
  <si>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</si>
  <si>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</si>
  <si>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</si>
  <si>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</si>
  <si>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</si>
  <si>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</si>
  <si>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</si>
  <si>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</si>
  <si>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</si>
  <si>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</si>
  <si>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</si>
  <si>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</si>
  <si>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</si>
  <si>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</si>
  <si>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</si>
  <si>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</si>
  <si>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</si>
  <si>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</si>
  <si>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</si>
  <si>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</si>
  <si>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</si>
  <si>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</si>
  <si>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</si>
  <si>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</si>
  <si>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</si>
  <si>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</si>
  <si>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</si>
  <si>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</si>
  <si>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</si>
  <si>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</si>
  <si>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</si>
  <si>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</si>
  <si>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</si>
  <si>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</si>
  <si>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</si>
  <si>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</si>
  <si>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</si>
  <si>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</si>
  <si>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</si>
  <si>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</si>
  <si>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</si>
  <si>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</si>
  <si>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</si>
  <si>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</si>
  <si>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</si>
  <si>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</si>
  <si>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</si>
  <si>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</si>
  <si>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</si>
  <si>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</si>
  <si>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</si>
  <si>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</si>
  <si>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</si>
  <si>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</si>
  <si>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</si>
  <si>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</si>
  <si>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</si>
  <si>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</si>
  <si>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</si>
  <si>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</si>
  <si>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</si>
  <si>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</si>
  <si>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</si>
  <si>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</si>
  <si>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</si>
  <si>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</si>
  <si>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</si>
  <si>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</si>
  <si>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</si>
  <si>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</si>
  <si>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</si>
  <si>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</si>
  <si>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</si>
  <si>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</si>
  <si>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</si>
  <si>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</si>
  <si>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</si>
  <si>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</si>
  <si>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</si>
  <si>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</si>
  <si>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</si>
  <si>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</si>
  <si>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</si>
  <si>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</si>
  <si>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</si>
  <si>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</si>
  <si>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</si>
  <si>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</si>
  <si>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</si>
  <si>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</si>
  <si>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</si>
  <si>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</si>
  <si>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</si>
  <si>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</si>
  <si>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</si>
  <si>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</si>
  <si>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</si>
  <si>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</si>
  <si>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</si>
  <si>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</si>
  <si>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</si>
  <si>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</si>
  <si>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</si>
  <si>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</si>
  <si>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</si>
  <si>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</si>
  <si>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</si>
  <si>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</si>
  <si>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</si>
  <si>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</si>
  <si>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</si>
  <si>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</si>
  <si>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</si>
  <si>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</si>
  <si>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</si>
  <si>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</si>
  <si>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</si>
  <si>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</si>
  <si>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</si>
  <si>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</si>
  <si>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</si>
  <si>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</si>
  <si>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</si>
  <si>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</si>
  <si>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</si>
  <si>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</si>
  <si>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</si>
  <si>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</si>
  <si>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</si>
  <si>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</si>
  <si>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</si>
  <si>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</si>
  <si>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</si>
  <si>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</si>
  <si>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</si>
  <si>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</si>
  <si>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</si>
  <si>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</si>
  <si>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</si>
  <si>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</si>
  <si>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</si>
  <si>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</si>
  <si>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</si>
  <si>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</si>
  <si>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</si>
  <si>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</si>
  <si>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</si>
  <si>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</si>
  <si>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</si>
  <si>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</si>
  <si>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</si>
  <si>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</si>
  <si>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</si>
  <si>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</si>
  <si>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</si>
  <si>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</si>
  <si>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</si>
  <si>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</si>
  <si>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</si>
  <si>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</si>
  <si>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</si>
  <si>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</si>
  <si>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</si>
  <si>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</si>
  <si>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</si>
  <si>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</si>
  <si>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</si>
  <si>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</si>
  <si>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</si>
  <si>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</si>
  <si>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</si>
  <si>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</si>
  <si>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</si>
  <si>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</si>
  <si>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</si>
  <si>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</si>
  <si>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</si>
  <si>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</si>
  <si>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</si>
  <si>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</si>
  <si>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</si>
  <si>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</si>
  <si>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</si>
  <si>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</si>
  <si>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</si>
  <si>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</si>
  <si>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</si>
  <si>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</si>
  <si>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</si>
  <si>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</si>
  <si>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</si>
  <si>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</si>
  <si>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</si>
  <si>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</si>
  <si>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</si>
  <si>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</si>
  <si>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</si>
  <si>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</si>
  <si>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</si>
  <si>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</si>
  <si>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</si>
  <si>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</si>
  <si>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</si>
  <si>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</si>
  <si>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</si>
  <si>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</si>
  <si>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</si>
  <si>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</si>
  <si>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</si>
  <si>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</si>
  <si>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</si>
  <si>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</si>
  <si>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</si>
  <si>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</si>
  <si>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</si>
  <si>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</si>
  <si>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</si>
  <si>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</si>
  <si>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</si>
  <si>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</si>
  <si>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</si>
  <si>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</si>
  <si>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</si>
  <si>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</si>
  <si>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</si>
  <si>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</si>
  <si>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</si>
  <si>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</si>
  <si>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</si>
  <si>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</si>
  <si>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</si>
  <si>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</si>
  <si>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</si>
  <si>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</si>
  <si>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</si>
  <si>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</si>
  <si>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</si>
  <si>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</si>
  <si>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</si>
  <si>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</si>
  <si>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</si>
  <si>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</si>
  <si>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</si>
  <si>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</si>
  <si>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</si>
  <si>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</si>
  <si>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</si>
  <si>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</si>
  <si>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</si>
  <si>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</si>
  <si>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</si>
  <si>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</si>
  <si>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</si>
  <si>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</si>
  <si>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</si>
  <si>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</si>
  <si>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</si>
  <si>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</si>
  <si>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</si>
  <si>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</si>
  <si>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</si>
  <si>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</si>
  <si>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</si>
  <si>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</si>
  <si>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</si>
  <si>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</si>
  <si>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</si>
  <si>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</si>
  <si>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</si>
  <si>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</si>
  <si>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</si>
  <si>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</si>
  <si>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</si>
  <si>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</si>
  <si>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</si>
  <si>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</si>
  <si>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</si>
  <si>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</si>
  <si>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</si>
  <si>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</si>
  <si>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</si>
  <si>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</si>
  <si>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</si>
  <si>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</si>
  <si>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</si>
  <si>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</si>
  <si>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</si>
  <si>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</si>
  <si>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</si>
  <si>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</si>
  <si>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</si>
  <si>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</si>
  <si>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</si>
  <si>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</si>
  <si>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</si>
  <si>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</si>
  <si>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</si>
  <si>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</si>
  <si>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</si>
  <si>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</si>
  <si>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</si>
  <si>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</si>
  <si>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</si>
  <si>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</si>
  <si>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</si>
  <si>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</si>
  <si>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</si>
  <si>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</si>
  <si>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</si>
  <si>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</si>
  <si>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</si>
  <si>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</si>
  <si>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</si>
  <si>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</si>
  <si>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</si>
  <si>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</si>
  <si>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</si>
  <si>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</si>
  <si>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</si>
  <si>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</si>
  <si>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</si>
  <si>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</si>
  <si>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</si>
  <si>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</si>
  <si>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</si>
  <si>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</si>
  <si>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</si>
  <si>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</si>
  <si>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</si>
  <si>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</si>
  <si>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</si>
  <si>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</si>
  <si>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</si>
  <si>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</si>
  <si>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</si>
  <si>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</si>
  <si>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</si>
  <si>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</si>
  <si>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</si>
  <si>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</si>
  <si>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</si>
  <si>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</si>
  <si>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</si>
  <si>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</si>
  <si>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</si>
  <si>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</si>
  <si>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</si>
  <si>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</si>
  <si>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</si>
  <si>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</si>
  <si>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</si>
  <si>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</si>
  <si>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</si>
  <si>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</si>
  <si>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</si>
  <si>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</si>
  <si>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</si>
  <si>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</si>
  <si>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</si>
  <si>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</si>
  <si>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</si>
  <si>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</si>
  <si>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</si>
  <si>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</si>
  <si>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</si>
  <si>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</si>
  <si>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</si>
  <si>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</si>
  <si>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</si>
  <si>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</si>
  <si>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</si>
  <si>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</si>
  <si>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</si>
  <si>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</si>
  <si>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</si>
  <si>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</si>
  <si>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</si>
  <si>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</si>
  <si>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</si>
  <si>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</si>
  <si>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</si>
  <si>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</si>
  <si>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</si>
  <si>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</si>
  <si>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</si>
  <si>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</si>
  <si>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</si>
  <si>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</si>
  <si>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</si>
  <si>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</si>
  <si>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</si>
  <si>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</si>
  <si>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</si>
  <si>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</si>
  <si>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</si>
  <si>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</si>
  <si>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</si>
  <si>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</si>
  <si>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</si>
  <si>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</si>
  <si>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</si>
  <si>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</si>
  <si>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</si>
  <si>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</si>
  <si>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</si>
  <si>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</si>
  <si>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</si>
  <si>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</si>
  <si>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</si>
  <si>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</si>
  <si>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</si>
  <si>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</si>
  <si>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</si>
  <si>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</si>
  <si>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</si>
  <si>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</si>
  <si>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</si>
  <si>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</si>
  <si>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</si>
  <si>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</si>
  <si>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</si>
  <si>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</si>
  <si>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</si>
  <si>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</si>
  <si>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</si>
  <si>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</si>
  <si>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</si>
  <si>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</si>
  <si>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</si>
  <si>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</si>
  <si>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</si>
  <si>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</si>
  <si>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</si>
  <si>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</si>
  <si>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</si>
  <si>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</si>
  <si>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</si>
  <si>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</si>
  <si>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</si>
  <si>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</si>
  <si>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</si>
  <si>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</si>
  <si>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</si>
  <si>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</si>
  <si>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</si>
  <si>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</si>
  <si>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</si>
  <si>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</si>
  <si>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</si>
  <si>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</si>
  <si>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</si>
  <si>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</si>
  <si>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</si>
  <si>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</si>
  <si>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</si>
  <si>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</si>
  <si>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</si>
  <si>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</si>
  <si>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</si>
  <si>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</si>
  <si>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</si>
  <si>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</si>
  <si>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</si>
  <si>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</si>
  <si>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</si>
  <si>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</si>
  <si>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</si>
  <si>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</si>
  <si>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</si>
  <si>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</si>
  <si>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</si>
  <si>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</si>
  <si>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</si>
  <si>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</si>
  <si>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</si>
  <si>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</si>
  <si>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</si>
  <si>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</si>
  <si>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</si>
  <si>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</si>
  <si>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</si>
  <si>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</si>
  <si>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</si>
  <si>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</si>
  <si>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</si>
  <si>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</si>
  <si>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</si>
  <si>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</si>
  <si>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</si>
  <si>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</si>
  <si>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</si>
  <si>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</si>
  <si>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</si>
  <si>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</si>
  <si>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</si>
  <si>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</si>
  <si>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</si>
  <si>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</si>
  <si>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</si>
  <si>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</si>
  <si>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</si>
  <si>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</si>
  <si>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</si>
  <si>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</si>
  <si>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</si>
  <si>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</si>
  <si>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</si>
  <si>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</si>
  <si>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</si>
  <si>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</si>
  <si>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</si>
  <si>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</si>
  <si>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</si>
  <si>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</si>
  <si>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</si>
  <si>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</si>
  <si>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</si>
  <si>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</si>
  <si>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</si>
  <si>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</si>
  <si>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</si>
  <si>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</si>
  <si>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</si>
  <si>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</si>
  <si>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</si>
  <si>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</si>
  <si>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</si>
  <si>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</si>
  <si>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</si>
  <si>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</si>
  <si>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</si>
  <si>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</si>
  <si>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</si>
  <si>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</si>
  <si>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</si>
  <si>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</si>
  <si>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</si>
  <si>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</si>
  <si>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</si>
  <si>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</si>
  <si>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</si>
  <si>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</si>
  <si>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</si>
  <si>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</si>
  <si>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</si>
  <si>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</si>
  <si>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</si>
  <si>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</si>
  <si>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</si>
  <si>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</si>
  <si>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</si>
  <si>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</si>
  <si>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</si>
  <si>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</si>
  <si>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</si>
  <si>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</si>
  <si>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</si>
  <si>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</si>
  <si>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</si>
  <si>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</si>
  <si>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</si>
  <si>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</si>
  <si>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</si>
  <si>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</si>
  <si>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</si>
  <si>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</si>
  <si>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</si>
  <si>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</si>
  <si>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</si>
  <si>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</si>
  <si>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</si>
  <si>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</si>
  <si>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</si>
  <si>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</si>
  <si>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</si>
  <si>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</si>
  <si>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</si>
  <si>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</si>
  <si>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</si>
  <si>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</si>
  <si>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</si>
  <si>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</si>
  <si>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</si>
  <si>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</si>
  <si>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</si>
  <si>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</si>
  <si>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</si>
  <si>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</si>
  <si>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</si>
  <si>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</si>
  <si>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</si>
  <si>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</si>
  <si>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</si>
  <si>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</si>
  <si>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</si>
  <si>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</si>
  <si>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</si>
  <si>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</si>
  <si>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</si>
  <si>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</si>
  <si>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</si>
  <si>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</si>
  <si>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</si>
  <si>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</si>
  <si>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</si>
  <si>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</si>
  <si>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</si>
  <si>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</si>
  <si>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</si>
  <si>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</si>
  <si>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</si>
  <si>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</si>
  <si>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</si>
  <si>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</si>
  <si>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</si>
  <si>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</si>
  <si>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</si>
  <si>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</si>
  <si>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</si>
  <si>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</si>
  <si>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</si>
  <si>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</si>
  <si>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</si>
  <si>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</si>
  <si>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</si>
  <si>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</si>
  <si>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</si>
  <si>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</si>
  <si>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</si>
  <si>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</si>
  <si>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</si>
  <si>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</si>
  <si>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</si>
  <si>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</si>
  <si>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</si>
  <si>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</si>
  <si>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</si>
  <si>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</si>
  <si>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</si>
  <si>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</si>
  <si>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</si>
  <si>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</si>
  <si>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</si>
  <si>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</si>
  <si>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</si>
  <si>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</si>
  <si>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</si>
  <si>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</si>
  <si>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</si>
  <si>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</si>
  <si>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</si>
  <si>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</si>
  <si>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</si>
  <si>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</si>
  <si>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</si>
  <si>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</si>
  <si>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</si>
  <si>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</si>
  <si>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</si>
  <si>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</si>
  <si>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</si>
  <si>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</si>
  <si>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</si>
  <si>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</si>
  <si>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</si>
  <si>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</si>
  <si>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</si>
  <si>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</si>
  <si>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</si>
  <si>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</si>
  <si>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</si>
  <si>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</si>
  <si>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</si>
  <si>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</si>
  <si>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</si>
  <si>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</si>
  <si>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</si>
  <si>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</si>
  <si>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</si>
  <si>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</si>
  <si>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</si>
  <si>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</si>
  <si>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</si>
  <si>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</si>
  <si>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</si>
  <si>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</si>
  <si>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</si>
  <si>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</si>
  <si>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</si>
  <si>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</si>
  <si>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</si>
  <si>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</si>
  <si>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</si>
  <si>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</si>
  <si>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</si>
  <si>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</si>
  <si>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</si>
  <si>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</si>
  <si>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</si>
  <si>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</si>
  <si>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</si>
  <si>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</si>
  <si>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</si>
  <si>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</si>
  <si>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</si>
  <si>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</si>
  <si>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</si>
  <si>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</si>
  <si>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</si>
  <si>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</si>
  <si>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</si>
  <si>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</si>
  <si>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</si>
  <si>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</si>
  <si>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</si>
  <si>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</si>
  <si>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</si>
  <si>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</si>
  <si>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</si>
  <si>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</si>
  <si>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</si>
  <si>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</si>
  <si>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</si>
  <si>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</si>
  <si>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</si>
  <si>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</si>
  <si>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</si>
  <si>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</si>
  <si>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</si>
  <si>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</si>
  <si>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</si>
  <si>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</si>
  <si>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</si>
  <si>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</si>
  <si>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</si>
  <si>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</si>
  <si>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</si>
  <si>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</si>
  <si>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</si>
  <si>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</si>
  <si>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</si>
  <si>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</si>
  <si>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</si>
  <si>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</si>
  <si>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</si>
  <si>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</si>
  <si>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</si>
  <si>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</si>
  <si>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</si>
  <si>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</si>
  <si>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</si>
  <si>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</si>
  <si>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</si>
  <si>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</si>
  <si>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</si>
  <si>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</si>
  <si>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</si>
  <si>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</si>
  <si>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</si>
  <si>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</si>
  <si>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</si>
  <si>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</si>
  <si>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</si>
  <si>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</si>
  <si>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</si>
  <si>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</si>
  <si>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</si>
  <si>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</si>
  <si>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</si>
  <si>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</si>
  <si>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</si>
  <si>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</si>
  <si>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</si>
  <si>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</si>
  <si>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</si>
  <si>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</si>
  <si>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</si>
  <si>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</si>
  <si>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</si>
  <si>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</si>
  <si>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</si>
  <si>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</si>
  <si>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</si>
  <si>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</si>
  <si>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</si>
  <si>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</si>
  <si>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</si>
  <si>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</si>
  <si>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</si>
  <si>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</si>
  <si>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</si>
  <si>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</si>
  <si>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</si>
  <si>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</si>
  <si>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</si>
  <si>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</si>
  <si>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</si>
  <si>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</si>
  <si>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</si>
  <si>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</si>
  <si>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</si>
  <si>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</si>
  <si>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</si>
  <si>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</si>
  <si>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</si>
  <si>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</si>
  <si>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</si>
  <si>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</si>
  <si>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</si>
  <si>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</si>
  <si>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</si>
  <si>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</si>
  <si>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</si>
  <si>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</si>
  <si>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</si>
  <si>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</si>
  <si>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</si>
  <si>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</si>
  <si>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</si>
  <si>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</si>
  <si>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</si>
  <si>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</si>
  <si>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</si>
  <si>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</si>
  <si>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</si>
  <si>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</si>
  <si>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</si>
  <si>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</si>
  <si>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</si>
  <si>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</si>
  <si>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</si>
  <si>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</si>
  <si>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</si>
  <si>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</si>
  <si>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</si>
  <si>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</si>
  <si>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</si>
  <si>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</si>
  <si>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</si>
  <si>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</si>
  <si>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</si>
  <si>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</si>
  <si>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</si>
  <si>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</si>
  <si>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</si>
  <si>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</si>
  <si>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</si>
  <si>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</si>
  <si>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</si>
  <si>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</si>
  <si>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</si>
  <si>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</si>
  <si>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</si>
  <si>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</si>
  <si>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</si>
  <si>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</si>
  <si>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</si>
  <si>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</si>
  <si>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</si>
  <si>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</si>
  <si>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</si>
  <si>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</si>
  <si>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</si>
  <si>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</si>
  <si>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</si>
  <si>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</si>
  <si>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</si>
  <si>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</si>
  <si>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</si>
  <si>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</si>
  <si>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</si>
  <si>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</si>
  <si>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</si>
  <si>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</si>
  <si>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</si>
  <si>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</si>
  <si>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</si>
  <si>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</si>
  <si>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</si>
  <si>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</si>
  <si>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</si>
  <si>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</si>
  <si>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</si>
  <si>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</si>
  <si>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</si>
  <si>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</si>
  <si>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</si>
  <si>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</si>
  <si>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</si>
  <si>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</si>
  <si>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</si>
  <si>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</si>
  <si>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</si>
  <si>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</si>
  <si>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</si>
  <si>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</si>
  <si>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</si>
  <si>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</si>
  <si>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</si>
  <si>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</si>
  <si>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</si>
  <si>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</si>
  <si>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</si>
  <si>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</si>
  <si>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</si>
  <si>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</si>
  <si>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</si>
  <si>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</si>
  <si>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</si>
  <si>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</si>
  <si>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</si>
  <si>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</si>
  <si>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</si>
  <si>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</si>
  <si>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</si>
  <si>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</si>
  <si>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</si>
  <si>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</si>
  <si>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</si>
  <si>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</si>
  <si>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</si>
  <si>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</si>
  <si>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</si>
  <si>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</si>
  <si>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</si>
  <si>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</si>
  <si>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</si>
  <si>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</si>
  <si>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</si>
  <si>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</si>
  <si>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</si>
  <si>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</si>
  <si>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</si>
  <si>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</si>
  <si>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</si>
  <si>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</si>
  <si>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</si>
  <si>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</si>
  <si>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</si>
  <si>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</si>
  <si>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</si>
  <si>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</si>
  <si>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</si>
  <si>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</si>
  <si>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</si>
  <si>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</si>
  <si>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</si>
  <si>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</si>
  <si>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</si>
  <si>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</si>
  <si>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</si>
  <si>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</si>
  <si>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</si>
  <si>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</si>
  <si>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</si>
  <si>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</si>
  <si>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</si>
  <si>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</si>
  <si>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</si>
  <si>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</si>
  <si>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</si>
  <si>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</si>
  <si>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</si>
  <si>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</si>
  <si>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</si>
  <si>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</si>
  <si>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</si>
  <si>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</si>
  <si>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</si>
  <si>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</si>
  <si>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</si>
  <si>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</si>
  <si>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</si>
  <si>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</si>
  <si>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</si>
  <si>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</si>
  <si>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</si>
  <si>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</si>
  <si>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</si>
  <si>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</si>
  <si>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</si>
  <si>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</si>
  <si>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</si>
  <si>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</si>
  <si>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</si>
  <si>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</si>
  <si>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</si>
  <si>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</si>
  <si>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</si>
  <si>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</si>
  <si>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</si>
  <si>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</si>
  <si>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</si>
  <si>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</si>
  <si>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</si>
  <si>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</si>
  <si>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</si>
  <si>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</si>
  <si>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</si>
  <si>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</si>
  <si>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</si>
  <si>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</si>
  <si>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</si>
  <si>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</si>
  <si>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</si>
  <si>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</si>
  <si>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</si>
  <si>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</si>
  <si>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</si>
  <si>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</si>
  <si>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</si>
  <si>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</si>
  <si>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</si>
  <si>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</si>
  <si>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</si>
  <si>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</si>
  <si>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</si>
  <si>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</si>
  <si>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</si>
  <si>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</si>
  <si>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</si>
  <si>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</si>
  <si>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</si>
  <si>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</si>
  <si>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</si>
  <si>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</si>
  <si>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</si>
  <si>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</si>
  <si>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</si>
  <si>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</si>
  <si>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</si>
  <si>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</si>
  <si>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</si>
  <si>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</si>
  <si>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</si>
  <si>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</si>
  <si>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</si>
  <si>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</si>
  <si>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</si>
  <si>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</si>
  <si>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</si>
  <si>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</si>
  <si>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</si>
  <si>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</si>
  <si>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</si>
  <si>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</si>
  <si>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</si>
  <si>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</si>
  <si>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</si>
  <si>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</si>
  <si>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</si>
  <si>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</si>
  <si>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</si>
  <si>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</si>
  <si>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</si>
  <si>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</si>
  <si>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</si>
  <si>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</si>
  <si>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</si>
  <si>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</si>
  <si>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</si>
  <si>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</si>
  <si>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</si>
  <si>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</si>
  <si>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</si>
  <si>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</si>
  <si>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</si>
  <si>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</si>
  <si>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</si>
  <si>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</si>
  <si>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</si>
  <si>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</si>
  <si>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</si>
  <si>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</si>
  <si>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</si>
  <si>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</si>
  <si>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</si>
  <si>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</si>
  <si>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</si>
  <si>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</si>
  <si>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</si>
  <si>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</si>
  <si>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</si>
  <si>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</si>
  <si>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</si>
  <si>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</si>
  <si>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</si>
  <si>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</si>
  <si>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</si>
  <si>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</si>
  <si>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</si>
  <si>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</si>
  <si>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</si>
  <si>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</si>
  <si>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</si>
  <si>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</si>
  <si>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</si>
  <si>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</si>
  <si>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</si>
  <si>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</si>
  <si>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</si>
  <si>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</si>
  <si>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</si>
  <si>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</si>
  <si>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</si>
  <si>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</si>
  <si>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</si>
  <si>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</si>
  <si>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</si>
  <si>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</si>
  <si>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</si>
  <si>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</si>
  <si>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</si>
  <si>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</si>
  <si>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</si>
  <si>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</si>
  <si>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</si>
  <si>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</si>
  <si>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</si>
  <si>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</si>
  <si>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</si>
  <si>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</si>
  <si>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</si>
  <si>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</si>
  <si>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</si>
  <si>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</si>
  <si>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</si>
  <si>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</si>
  <si>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</si>
  <si>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</si>
  <si>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</si>
  <si>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</si>
  <si>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</si>
  <si>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</si>
  <si>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</si>
  <si>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</si>
  <si>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</si>
  <si>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</si>
  <si>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</si>
  <si>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</si>
  <si>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</si>
  <si>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</si>
  <si>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</si>
  <si>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</si>
  <si>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</si>
  <si>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</si>
  <si>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</si>
  <si>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</si>
  <si>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</si>
  <si>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</si>
  <si>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</si>
  <si>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</si>
  <si>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</si>
  <si>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</si>
  <si>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</si>
  <si>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</si>
  <si>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</si>
  <si>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</si>
  <si>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</si>
  <si>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</si>
  <si>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</si>
  <si>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</si>
  <si>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</si>
  <si>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</si>
  <si>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</si>
  <si>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</si>
  <si>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</si>
  <si>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</si>
  <si>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</si>
  <si>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</si>
  <si>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</si>
  <si>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</si>
  <si>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</si>
  <si>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</si>
  <si>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</si>
  <si>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</si>
  <si>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</si>
  <si>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</si>
  <si>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</si>
  <si>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</si>
  <si>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</si>
  <si>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</si>
  <si>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</si>
  <si>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</si>
  <si>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</si>
  <si>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</si>
  <si>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</si>
  <si>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</si>
  <si>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</si>
  <si>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</si>
  <si>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</si>
  <si>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</si>
  <si>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</si>
  <si>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</si>
  <si>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</si>
  <si>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</si>
  <si>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</si>
  <si>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</si>
  <si>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</si>
  <si>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</si>
  <si>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</si>
  <si>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</si>
  <si>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</si>
  <si>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</si>
  <si>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</si>
  <si>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</si>
  <si>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</si>
  <si>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</si>
  <si>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</si>
  <si>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</si>
  <si>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</si>
  <si>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</si>
  <si>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</si>
  <si>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</si>
  <si>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</si>
  <si>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</si>
  <si>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</si>
  <si>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</si>
  <si>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</si>
  <si>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</si>
  <si>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</si>
  <si>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</si>
  <si>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</si>
  <si>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</si>
  <si>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</si>
  <si>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</si>
  <si>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</si>
  <si>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</si>
  <si>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</si>
  <si>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</si>
  <si>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</si>
  <si>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</si>
  <si>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</si>
  <si>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</si>
  <si>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</si>
  <si>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</si>
  <si>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</si>
  <si>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</si>
  <si>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</si>
  <si>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</si>
  <si>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</si>
  <si>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</si>
  <si>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</si>
  <si>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</si>
  <si>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</si>
  <si>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</si>
  <si>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</si>
  <si>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</si>
  <si>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</si>
  <si>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</si>
  <si>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</si>
  <si>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</si>
  <si>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</si>
  <si>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</si>
  <si>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</si>
  <si>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</si>
  <si>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</si>
  <si>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</si>
  <si>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</si>
  <si>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</si>
  <si>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</si>
  <si>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</si>
  <si>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</si>
  <si>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</si>
  <si>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</si>
  <si>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</si>
  <si>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</si>
  <si>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</si>
  <si>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</si>
  <si>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</si>
  <si>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</si>
  <si>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</si>
  <si>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</si>
  <si>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</si>
  <si>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</si>
  <si>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</si>
  <si>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</si>
  <si>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</si>
  <si>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</si>
  <si>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</si>
  <si>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</si>
  <si>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</si>
  <si>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</si>
  <si>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</si>
  <si>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</si>
  <si>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</si>
  <si>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</si>
  <si>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</si>
  <si>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</si>
  <si>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</si>
  <si>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</si>
  <si>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</si>
  <si>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</si>
  <si>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</si>
  <si>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</si>
  <si>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</si>
  <si>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</si>
  <si>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</si>
  <si>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</si>
  <si>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</si>
  <si>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</si>
  <si>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</si>
  <si>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</si>
  <si>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</si>
  <si>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</si>
  <si>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</si>
  <si>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</si>
  <si>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</si>
  <si>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</si>
  <si>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</si>
  <si>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</si>
  <si>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</si>
  <si>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</si>
  <si>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</si>
  <si>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</si>
  <si>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</si>
  <si>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</si>
  <si>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</si>
  <si>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</si>
  <si>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</si>
  <si>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</si>
  <si>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</si>
  <si>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</si>
  <si>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</si>
  <si>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</si>
  <si>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</si>
  <si>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</si>
  <si>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</si>
  <si>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</si>
  <si>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</si>
  <si>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</si>
  <si>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</si>
  <si>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</si>
  <si>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</si>
  <si>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</si>
  <si>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</si>
  <si>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</si>
  <si>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</si>
  <si>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</si>
  <si>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</si>
  <si>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</si>
  <si>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</si>
  <si>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</si>
  <si>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</si>
  <si>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</si>
  <si>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</si>
  <si>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</si>
  <si>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</si>
  <si>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</si>
  <si>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</si>
  <si>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</si>
  <si>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</si>
  <si>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</si>
  <si>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</si>
  <si>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</si>
  <si>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</si>
  <si>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</si>
  <si>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</si>
  <si>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</si>
  <si>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</si>
  <si>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</si>
  <si>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</si>
  <si>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</si>
  <si>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</si>
  <si>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</si>
  <si>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</si>
  <si>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</si>
  <si>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</si>
  <si>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</si>
  <si>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</si>
  <si>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</si>
  <si>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</si>
  <si>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</si>
  <si>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</si>
  <si>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</si>
  <si>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</si>
  <si>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</si>
  <si>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</si>
  <si>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</si>
  <si>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</si>
  <si>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</si>
  <si>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</si>
  <si>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</si>
  <si>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</si>
  <si>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</si>
  <si>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</si>
  <si>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</si>
  <si>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</si>
  <si>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</si>
  <si>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</si>
  <si>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</si>
  <si>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</si>
  <si>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</si>
  <si>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</si>
  <si>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</si>
  <si>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</si>
  <si>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</si>
  <si>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</si>
  <si>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</si>
  <si>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</si>
  <si>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</si>
  <si>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</si>
  <si>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</si>
  <si>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</si>
  <si>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</si>
  <si>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</si>
  <si>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</si>
  <si>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</si>
  <si>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</si>
  <si>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</si>
  <si>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</si>
  <si>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</si>
  <si>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</si>
  <si>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</si>
  <si>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</si>
  <si>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</si>
  <si>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</si>
  <si>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</si>
  <si>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</si>
  <si>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</si>
  <si>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</si>
  <si>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</si>
  <si>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</si>
  <si>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</si>
  <si>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</si>
  <si>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</si>
  <si>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</si>
  <si>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</si>
  <si>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</si>
  <si>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</si>
  <si>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</si>
  <si>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</si>
  <si>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</si>
  <si>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</si>
  <si>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</si>
  <si>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</si>
  <si>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</si>
  <si>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</si>
  <si>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</si>
  <si>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</si>
  <si>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</si>
  <si>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</si>
  <si>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</si>
  <si>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</si>
  <si>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</si>
  <si>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</si>
  <si>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</si>
  <si>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</si>
  <si>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</si>
  <si>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</si>
  <si>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</si>
  <si>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</si>
  <si>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</si>
  <si>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</si>
  <si>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</si>
  <si>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</si>
  <si>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</si>
  <si>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</si>
  <si>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</si>
  <si>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</si>
  <si>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</si>
  <si>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</si>
  <si>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</si>
  <si>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</si>
  <si>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</si>
  <si>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</si>
  <si>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</si>
  <si>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</si>
  <si>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</si>
  <si>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</si>
  <si>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</si>
  <si>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</si>
  <si>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</si>
  <si>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</si>
  <si>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</si>
  <si>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</si>
  <si>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</si>
  <si>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</si>
  <si>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</si>
  <si>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</si>
  <si>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</si>
  <si>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</si>
  <si>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</si>
  <si>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</si>
  <si>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</si>
  <si>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</si>
  <si>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</si>
  <si>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</si>
  <si>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</si>
  <si>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</si>
  <si>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</si>
  <si>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</si>
  <si>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</si>
  <si>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</si>
  <si>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</si>
  <si>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</si>
  <si>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</si>
  <si>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</si>
  <si>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</si>
  <si>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</si>
  <si>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</si>
  <si>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</si>
  <si>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</si>
  <si>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</si>
  <si>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</si>
  <si>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</si>
  <si>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</si>
  <si>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</si>
  <si>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</si>
  <si>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</si>
  <si>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</si>
  <si>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</si>
  <si>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</si>
  <si>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</si>
  <si>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</si>
  <si>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</si>
  <si>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</si>
  <si>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</si>
  <si>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</si>
  <si>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</si>
  <si>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</si>
  <si>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</si>
  <si>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</si>
  <si>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</si>
  <si>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</si>
  <si>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</si>
  <si>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</si>
  <si>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</si>
  <si>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</si>
  <si>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</si>
  <si>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</si>
  <si>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</si>
  <si>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</si>
  <si>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</si>
  <si>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</si>
  <si>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</si>
  <si>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</si>
  <si>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</si>
  <si>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</si>
  <si>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</si>
  <si>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</si>
  <si>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</si>
  <si>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</si>
  <si>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</si>
  <si>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</si>
  <si>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</si>
  <si>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</si>
  <si>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</si>
  <si>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</si>
  <si>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</si>
  <si>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</si>
  <si>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</si>
  <si>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</si>
  <si>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</si>
  <si>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</si>
  <si>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</si>
  <si>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</si>
  <si>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</si>
  <si>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</si>
  <si>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</si>
  <si>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</si>
  <si>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</si>
  <si>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</si>
  <si>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</si>
  <si>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</si>
  <si>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</si>
  <si>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</si>
  <si>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</si>
  <si>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</si>
  <si>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</si>
  <si>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</si>
  <si>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</si>
  <si>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</si>
  <si>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</si>
  <si>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</si>
  <si>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</si>
  <si>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</si>
  <si>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</si>
  <si>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</si>
  <si>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</si>
  <si>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</si>
  <si>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</si>
  <si>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</si>
  <si>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</si>
  <si>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</si>
  <si>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</si>
  <si>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</si>
  <si>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</si>
  <si>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</si>
  <si>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</si>
  <si>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</si>
  <si>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</si>
  <si>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</si>
  <si>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</si>
  <si>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</si>
  <si>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</si>
  <si>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</si>
  <si>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</si>
  <si>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</si>
  <si>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</si>
  <si>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</si>
  <si>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</si>
  <si>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</si>
  <si>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</si>
  <si>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</si>
  <si>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</si>
  <si>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</si>
  <si>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</si>
  <si>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</si>
  <si>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</si>
  <si>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</si>
  <si>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</si>
  <si>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</si>
  <si>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</si>
  <si>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</si>
  <si>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</si>
  <si>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</si>
  <si>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</si>
  <si>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</si>
  <si>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</si>
  <si>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</si>
  <si>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</si>
  <si>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</si>
  <si>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</si>
  <si>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</si>
  <si>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</si>
  <si>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</si>
  <si>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</si>
  <si>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</si>
  <si>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</si>
  <si>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</si>
  <si>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</si>
  <si>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</si>
  <si>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</si>
  <si>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</si>
  <si>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</si>
  <si>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</si>
  <si>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</si>
  <si>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</si>
  <si>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</si>
  <si>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</si>
  <si>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</si>
  <si>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</si>
  <si>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</si>
  <si>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</si>
  <si>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</si>
  <si>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</si>
  <si>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</si>
  <si>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</si>
  <si>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</si>
  <si>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</si>
  <si>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</si>
  <si>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</si>
  <si>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</si>
  <si>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</si>
  <si>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</si>
  <si>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</si>
  <si>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</si>
  <si>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</si>
  <si>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</si>
  <si>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</si>
  <si>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</si>
  <si>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</si>
  <si>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</si>
  <si>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</si>
  <si>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</si>
  <si>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</si>
  <si>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</si>
  <si>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</si>
  <si>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</si>
  <si>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</si>
  <si>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</si>
  <si>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</si>
  <si>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</si>
  <si>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</si>
  <si>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</si>
  <si>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</si>
  <si>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</si>
  <si>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</si>
  <si>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</si>
  <si>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</si>
  <si>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</si>
  <si>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</si>
  <si>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</si>
  <si>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</si>
  <si>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</si>
  <si>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</si>
  <si>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</si>
  <si>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</si>
  <si>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</si>
  <si>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</si>
  <si>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</si>
  <si>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</si>
  <si>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</si>
  <si>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</si>
  <si>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</si>
  <si>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</si>
  <si>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</si>
  <si>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</si>
  <si>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</si>
  <si>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</si>
  <si>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</si>
  <si>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</si>
  <si>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</si>
  <si>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</si>
  <si>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</si>
  <si>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</si>
  <si>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</si>
  <si>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</si>
  <si>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</si>
  <si>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</si>
  <si>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</si>
  <si>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</si>
  <si>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</si>
  <si>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</si>
  <si>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</si>
  <si>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</si>
  <si>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</si>
  <si>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</si>
  <si>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</si>
  <si>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</si>
  <si>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</si>
  <si>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</si>
  <si>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</si>
  <si>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</si>
  <si>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</si>
  <si>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</si>
  <si>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</si>
  <si>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</si>
  <si>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</si>
  <si>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</si>
  <si>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</si>
  <si>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</si>
  <si>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</si>
  <si>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</si>
  <si>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</si>
  <si>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</si>
  <si>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</si>
  <si>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</si>
  <si>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</si>
  <si>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</si>
  <si>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</si>
  <si>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</si>
  <si>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</si>
  <si>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</si>
  <si>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</si>
  <si>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</si>
  <si>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</si>
  <si>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</si>
  <si>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</si>
  <si>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</si>
  <si>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</si>
  <si>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</si>
  <si>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</si>
  <si>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</si>
  <si>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</si>
  <si>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</si>
  <si>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</si>
  <si>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</si>
  <si>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</si>
  <si>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</si>
  <si>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</si>
  <si>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</si>
  <si>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</si>
  <si>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</si>
  <si>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</si>
  <si>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</si>
  <si>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</si>
  <si>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</si>
  <si>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</si>
  <si>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</si>
  <si>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</si>
  <si>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</si>
  <si>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</si>
  <si>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</si>
  <si>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</si>
  <si>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</si>
  <si>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</si>
  <si>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</si>
  <si>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</si>
  <si>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</si>
  <si>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</si>
  <si>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</si>
  <si>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</si>
  <si>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</si>
  <si>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</si>
  <si>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</si>
  <si>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</si>
  <si>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</si>
  <si>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</si>
  <si>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</si>
  <si>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</si>
  <si>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</si>
  <si>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</si>
  <si>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</si>
  <si>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</si>
  <si>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</si>
  <si>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</si>
  <si>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</si>
  <si>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</si>
  <si>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</si>
  <si>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</si>
  <si>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</si>
  <si>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</si>
  <si>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</si>
  <si>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</si>
  <si>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</si>
  <si>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</si>
  <si>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</si>
  <si>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</si>
  <si>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</si>
  <si>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</si>
  <si>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</si>
  <si>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</si>
  <si>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</si>
  <si>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</si>
  <si>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</si>
  <si>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</si>
  <si>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</si>
  <si>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</si>
  <si>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</si>
  <si>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</si>
  <si>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</si>
  <si>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</si>
  <si>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</si>
  <si>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</si>
  <si>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</si>
  <si>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</si>
  <si>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</si>
  <si>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</si>
  <si>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</si>
  <si>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</si>
  <si>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</si>
  <si>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</si>
  <si>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</si>
  <si>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</si>
  <si>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</si>
  <si>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</si>
  <si>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</si>
  <si>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</si>
  <si>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</si>
  <si>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</si>
  <si>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</si>
  <si>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</si>
  <si>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</si>
  <si>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</si>
  <si>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</si>
  <si>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</si>
  <si>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</si>
  <si>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</si>
  <si>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</si>
  <si>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</si>
  <si>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</si>
  <si>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</si>
  <si>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</si>
  <si>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</si>
  <si>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</si>
  <si>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</si>
  <si>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</si>
  <si>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</si>
  <si>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</si>
  <si>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</si>
  <si>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</si>
  <si>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</si>
  <si>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</si>
  <si>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</si>
  <si>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</si>
  <si>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</si>
  <si>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</si>
  <si>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</si>
  <si>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</si>
  <si>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</si>
  <si>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</si>
  <si>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</si>
  <si>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</si>
  <si>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</si>
  <si>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</si>
  <si>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</si>
  <si>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</si>
  <si>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</si>
  <si>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</si>
  <si>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</si>
  <si>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</si>
  <si>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</si>
  <si>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</si>
  <si>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</si>
  <si>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</si>
  <si>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</si>
  <si>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</si>
  <si>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</si>
  <si>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</si>
  <si>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</si>
  <si>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</si>
  <si>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</si>
  <si>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</si>
  <si>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</si>
  <si>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</si>
  <si>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</si>
  <si>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</si>
  <si>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</si>
  <si>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</si>
  <si>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</si>
  <si>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</si>
  <si>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</si>
  <si>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</si>
  <si>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</si>
  <si>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</si>
  <si>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</si>
  <si>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</si>
  <si>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</si>
  <si>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</si>
  <si>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</si>
  <si>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</si>
  <si>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</si>
  <si>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</si>
  <si>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</si>
  <si>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</si>
  <si>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</si>
  <si>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</si>
  <si>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</si>
  <si>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</si>
  <si>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</si>
  <si>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</si>
  <si>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</si>
  <si>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</si>
  <si>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</si>
  <si>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</si>
  <si>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</si>
  <si>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</si>
  <si>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</si>
  <si>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</si>
  <si>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</si>
  <si>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</si>
  <si>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</si>
  <si>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</si>
  <si>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</si>
  <si>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</si>
  <si>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</si>
  <si>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</si>
  <si>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</si>
  <si>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</si>
  <si>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</si>
  <si>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</si>
  <si>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</si>
  <si>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</si>
  <si>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</si>
  <si>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</si>
  <si>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</si>
  <si>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</si>
  <si>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</si>
  <si>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</si>
  <si>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</si>
  <si>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</si>
  <si>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</si>
  <si>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</si>
  <si>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</si>
  <si>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</si>
  <si>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</si>
  <si>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</si>
  <si>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</si>
  <si>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</si>
  <si>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</si>
  <si>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</si>
  <si>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</si>
  <si>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</si>
  <si>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</si>
  <si>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</si>
  <si>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</si>
  <si>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</si>
  <si>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</si>
  <si>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</si>
  <si>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</si>
  <si>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</si>
  <si>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</si>
  <si>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</si>
  <si>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</si>
  <si>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</si>
  <si>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</si>
  <si>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</si>
  <si>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</si>
  <si>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</si>
  <si>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</si>
  <si>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</si>
  <si>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</si>
  <si>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</si>
  <si>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</si>
  <si>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</si>
  <si>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</si>
  <si>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</si>
  <si>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</si>
  <si>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</si>
  <si>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</si>
  <si>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</si>
  <si>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</si>
  <si>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</si>
  <si>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</si>
  <si>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</si>
  <si>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</si>
  <si>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</si>
  <si>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</si>
  <si>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</si>
  <si>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</si>
  <si>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</si>
  <si>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</si>
  <si>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</si>
  <si>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</si>
  <si>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</si>
  <si>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</si>
  <si>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</si>
  <si>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</si>
  <si>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</si>
  <si>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</si>
  <si>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</si>
  <si>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</si>
  <si>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</si>
  <si>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</si>
  <si>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</si>
  <si>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</si>
  <si>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</si>
  <si>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</si>
  <si>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</si>
  <si>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</si>
  <si>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</si>
  <si>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</si>
  <si>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</si>
  <si>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</si>
  <si>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</si>
  <si>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</si>
  <si>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</si>
  <si>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</si>
  <si>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</si>
  <si>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</si>
  <si>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</si>
  <si>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</si>
  <si>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</si>
  <si>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</si>
  <si>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</si>
  <si>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</si>
  <si>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</si>
  <si>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</si>
  <si>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</si>
  <si>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</si>
  <si>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</si>
  <si>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</si>
  <si>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</si>
  <si>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</si>
  <si>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</si>
  <si>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</si>
  <si>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</si>
  <si>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</si>
  <si>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</si>
  <si>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</si>
  <si>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</si>
  <si>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</si>
  <si>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</si>
  <si>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</si>
  <si>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</si>
  <si>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</si>
  <si>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</si>
  <si>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</si>
  <si>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</si>
  <si>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</si>
  <si>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</si>
  <si>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</si>
  <si>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</si>
  <si>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</si>
  <si>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</si>
  <si>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</si>
  <si>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</si>
  <si>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</si>
  <si>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</si>
  <si>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</si>
  <si>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</si>
  <si>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</si>
  <si>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</si>
  <si>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</si>
  <si>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</si>
  <si>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</si>
  <si>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</si>
  <si>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</si>
  <si>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</si>
  <si>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</si>
  <si>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</si>
  <si>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</si>
  <si>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</si>
  <si>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</si>
  <si>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</si>
  <si>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</si>
  <si>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</si>
  <si>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</si>
  <si>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</si>
  <si>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</si>
  <si>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</si>
  <si>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</si>
  <si>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</si>
  <si>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</si>
  <si>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</si>
  <si>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</si>
  <si>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</si>
  <si>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</si>
  <si>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</si>
  <si>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</si>
  <si>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</si>
  <si>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</si>
  <si>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</si>
  <si>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</si>
  <si>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</si>
  <si>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</si>
  <si>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</si>
  <si>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</si>
  <si>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</si>
  <si>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</si>
  <si>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</si>
  <si>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</si>
  <si>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</si>
  <si>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</si>
  <si>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</si>
  <si>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</si>
  <si>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</si>
  <si>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</si>
  <si>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</si>
  <si>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</si>
  <si>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</si>
  <si>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</si>
  <si>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</si>
  <si>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</si>
  <si>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</si>
  <si>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</si>
  <si>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</si>
  <si>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</si>
  <si>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</si>
  <si>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</si>
  <si>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</si>
  <si>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</si>
  <si>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</si>
  <si>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</si>
  <si>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</si>
  <si>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</si>
  <si>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</si>
  <si>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</si>
  <si>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</si>
  <si>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</si>
  <si>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</si>
  <si>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</si>
  <si>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</si>
  <si>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</si>
  <si>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</si>
  <si>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</si>
  <si>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</si>
  <si>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</si>
  <si>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</si>
  <si>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</si>
  <si>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</si>
  <si>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</si>
  <si>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</si>
  <si>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</si>
  <si>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</si>
  <si>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</si>
  <si>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</si>
  <si>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</si>
  <si>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</si>
  <si>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</si>
  <si>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</si>
  <si>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</si>
  <si>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</si>
  <si>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</si>
  <si>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</si>
  <si>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</si>
  <si>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</si>
  <si>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</si>
  <si>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</si>
  <si>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</si>
  <si>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</si>
  <si>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</si>
  <si>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</si>
  <si>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</si>
  <si>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</si>
  <si>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</si>
  <si>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</si>
  <si>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</si>
  <si>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</si>
  <si>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</si>
  <si>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</si>
  <si>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</si>
  <si>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</si>
  <si>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</si>
  <si>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</si>
  <si>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</si>
  <si>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</si>
  <si>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</si>
  <si>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</si>
  <si>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</si>
  <si>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</si>
  <si>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</si>
  <si>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</si>
  <si>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</si>
  <si>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</si>
  <si>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</si>
  <si>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</si>
  <si>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</si>
  <si>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</si>
  <si>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</si>
  <si>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</si>
  <si>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</si>
  <si>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</si>
  <si>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</si>
  <si>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</si>
  <si>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</si>
  <si>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</si>
  <si>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</si>
  <si>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</si>
  <si>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</si>
  <si>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</si>
  <si>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</si>
  <si>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</si>
  <si>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</si>
  <si>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</si>
  <si>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</si>
  <si>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</si>
  <si>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</si>
  <si>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</si>
  <si>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</si>
  <si>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</si>
  <si>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</si>
  <si>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</si>
  <si>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</si>
  <si>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</si>
  <si>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</si>
  <si>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</si>
  <si>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</si>
  <si>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</si>
  <si>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</si>
  <si>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</si>
  <si>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</si>
  <si>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</si>
  <si>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</si>
  <si>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</si>
  <si>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</si>
  <si>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</si>
  <si>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</si>
  <si>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</si>
  <si>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</si>
  <si>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</si>
  <si>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</si>
  <si>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</si>
  <si>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</si>
  <si>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</si>
  <si>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</si>
  <si>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</si>
  <si>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</si>
  <si>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</si>
  <si>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</si>
  <si>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</si>
  <si>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</si>
  <si>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</si>
  <si>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</si>
  <si>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</si>
  <si>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</si>
  <si>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</si>
  <si>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</si>
  <si>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</si>
  <si>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</si>
  <si>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</si>
  <si>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</si>
  <si>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</si>
  <si>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</si>
  <si>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</si>
  <si>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</si>
  <si>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</si>
  <si>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</si>
  <si>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</si>
  <si>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</si>
  <si>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</si>
  <si>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</si>
  <si>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</si>
  <si>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</si>
  <si>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</si>
  <si>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</si>
  <si>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</si>
  <si>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</si>
  <si>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</si>
  <si>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</si>
  <si>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</si>
  <si>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</si>
  <si>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</si>
  <si>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</si>
  <si>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</si>
  <si>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</si>
  <si>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</si>
  <si>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</si>
  <si>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</si>
  <si>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</si>
  <si>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</si>
  <si>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</si>
  <si>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</si>
  <si>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</si>
  <si>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</si>
  <si>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</si>
  <si>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</si>
  <si>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</si>
  <si>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</si>
  <si>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</si>
  <si>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</si>
  <si>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</si>
  <si>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</si>
  <si>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</si>
  <si>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</si>
  <si>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</si>
  <si>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</si>
  <si>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</si>
  <si>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</si>
  <si>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</si>
  <si>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</si>
  <si>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</si>
  <si>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</si>
  <si>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</si>
  <si>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</si>
  <si>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</si>
  <si>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</si>
  <si>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</si>
  <si>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</si>
  <si>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</si>
  <si>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</si>
  <si>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</si>
  <si>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</si>
  <si>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</si>
  <si>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</si>
  <si>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</si>
  <si>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</si>
  <si>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</si>
  <si>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</si>
  <si>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</si>
  <si>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</si>
  <si>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</si>
  <si>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</si>
  <si>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</si>
  <si>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</si>
  <si>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</si>
  <si>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</si>
  <si>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</si>
  <si>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</si>
  <si>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</si>
  <si>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</si>
  <si>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</si>
  <si>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</si>
  <si>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</si>
  <si>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</si>
  <si>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</si>
  <si>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</si>
  <si>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</si>
  <si>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</si>
  <si>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</si>
  <si>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</si>
  <si>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</si>
  <si>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</si>
  <si>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</si>
  <si>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</si>
  <si>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</si>
  <si>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</si>
  <si>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</si>
  <si>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</si>
  <si>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</si>
  <si>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</si>
  <si>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</si>
  <si>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</si>
  <si>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</si>
  <si>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</si>
  <si>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</si>
  <si>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</si>
  <si>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</si>
  <si>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</si>
  <si>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</si>
  <si>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</si>
  <si>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</si>
  <si>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</si>
  <si>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</si>
  <si>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</si>
  <si>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</si>
  <si>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</si>
  <si>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</si>
  <si>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</si>
  <si>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</si>
  <si>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</si>
  <si>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</si>
  <si>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</si>
  <si>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</si>
  <si>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</si>
  <si>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</si>
  <si>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</si>
  <si>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</si>
  <si>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</si>
  <si>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</si>
  <si>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</si>
  <si>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</si>
  <si>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</si>
  <si>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</si>
  <si>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</si>
  <si>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</si>
  <si>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</si>
  <si>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</si>
  <si>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</si>
  <si>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</si>
  <si>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</si>
  <si>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</si>
  <si>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</si>
  <si>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</si>
  <si>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</si>
  <si>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</si>
  <si>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</si>
  <si>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</si>
  <si>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</si>
  <si>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</si>
  <si>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</si>
  <si>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</si>
  <si>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</si>
  <si>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</si>
  <si>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</si>
  <si>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</si>
  <si>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</si>
  <si>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</si>
  <si>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</si>
  <si>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</si>
  <si>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</si>
  <si>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</si>
  <si>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</si>
  <si>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</si>
  <si>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</si>
  <si>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</si>
  <si>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</si>
  <si>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</si>
  <si>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</si>
  <si>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</si>
  <si>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</si>
  <si>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</si>
  <si>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</si>
  <si>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</si>
  <si>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</si>
  <si>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</si>
  <si>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</si>
  <si>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</si>
  <si>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</si>
  <si>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</si>
  <si>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</si>
  <si>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</si>
  <si>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</si>
  <si>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</si>
  <si>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</si>
  <si>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</si>
  <si>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</si>
  <si>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</si>
  <si>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</si>
  <si>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</si>
  <si>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</si>
  <si>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</si>
  <si>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</si>
  <si>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</si>
  <si>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</si>
  <si>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</si>
  <si>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</si>
  <si>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</si>
  <si>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</si>
  <si>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</si>
  <si>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</si>
  <si>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</si>
  <si>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</si>
  <si>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</si>
  <si>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</si>
  <si>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</si>
  <si>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</si>
  <si>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</si>
  <si>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</si>
  <si>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</si>
  <si>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</si>
  <si>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</si>
  <si>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</si>
  <si>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</si>
  <si>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</si>
  <si>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</si>
  <si>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</si>
  <si>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</si>
  <si>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</si>
  <si>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</si>
  <si>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</si>
  <si>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</si>
  <si>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</si>
  <si>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</si>
  <si>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</si>
  <si>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</si>
  <si>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</si>
  <si>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</si>
  <si>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</si>
  <si>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</si>
  <si>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</si>
  <si>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</si>
  <si>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</si>
  <si>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</si>
  <si>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</si>
  <si>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</si>
  <si>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</si>
  <si>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</si>
  <si>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</si>
  <si>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</si>
  <si>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</si>
  <si>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</si>
  <si>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</si>
  <si>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</si>
  <si>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</si>
  <si>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</si>
  <si>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</si>
  <si>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</si>
  <si>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</si>
  <si>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</si>
  <si>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</si>
  <si>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</si>
  <si>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</si>
  <si>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</si>
  <si>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</si>
  <si>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</si>
  <si>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</si>
  <si>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</si>
  <si>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</si>
  <si>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</si>
  <si>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</si>
  <si>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</si>
  <si>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</si>
  <si>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</si>
  <si>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</si>
  <si>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</si>
  <si>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</si>
  <si>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</si>
  <si>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</si>
  <si>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</si>
  <si>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</si>
  <si>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</si>
  <si>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</si>
  <si>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</si>
  <si>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</si>
  <si>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</si>
  <si>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</si>
  <si>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</si>
  <si>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</si>
  <si>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</si>
  <si>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</si>
  <si>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</si>
  <si>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</si>
  <si>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</si>
  <si>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</si>
  <si>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</si>
  <si>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</si>
  <si>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</si>
  <si>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</si>
  <si>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</si>
  <si>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</si>
  <si>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</si>
  <si>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</si>
  <si>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</si>
  <si>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</si>
  <si>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</si>
  <si>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</si>
  <si>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</si>
  <si>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</si>
  <si>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</si>
  <si>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</si>
  <si>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</si>
  <si>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</si>
  <si>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</si>
  <si>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</si>
  <si>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</si>
  <si>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</si>
  <si>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</si>
  <si>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</si>
  <si>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</si>
  <si>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</si>
  <si>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</si>
  <si>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</si>
  <si>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</si>
  <si>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</si>
  <si>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</si>
  <si>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</si>
  <si>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</si>
  <si>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</si>
  <si>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</si>
  <si>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</si>
  <si>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</si>
  <si>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</si>
  <si>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</si>
  <si>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</si>
  <si>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</si>
  <si>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</si>
  <si>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</si>
  <si>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</si>
  <si>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</si>
  <si>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</si>
  <si>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</si>
  <si>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</si>
  <si>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</si>
  <si>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</si>
  <si>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</si>
  <si>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</si>
  <si>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</si>
  <si>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</si>
  <si>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</si>
  <si>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</si>
  <si>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</si>
  <si>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</si>
  <si>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</si>
  <si>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</si>
  <si>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</si>
  <si>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</si>
  <si>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</si>
  <si>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</si>
  <si>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</si>
  <si>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</si>
  <si>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</si>
  <si>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</si>
  <si>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</si>
  <si>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</si>
  <si>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</si>
  <si>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</si>
  <si>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</si>
  <si>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</si>
  <si>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</si>
  <si>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</si>
  <si>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</si>
  <si>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</si>
  <si>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</si>
  <si>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</si>
  <si>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</si>
  <si>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</si>
  <si>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</si>
  <si>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</si>
  <si>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</si>
  <si>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</si>
  <si>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</si>
  <si>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</si>
  <si>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</si>
  <si>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</si>
  <si>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</si>
  <si>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</si>
  <si>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</si>
  <si>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</si>
  <si>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</si>
  <si>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</si>
  <si>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</si>
  <si>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</si>
  <si>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</si>
  <si>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</si>
  <si>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</si>
  <si>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</si>
  <si>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</si>
  <si>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</si>
  <si>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</si>
  <si>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</si>
  <si>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</si>
  <si>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</si>
  <si>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</si>
  <si>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</si>
  <si>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</si>
  <si>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</si>
  <si>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</si>
  <si>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</si>
  <si>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</si>
  <si>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</si>
  <si>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</si>
  <si>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</si>
  <si>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</si>
  <si>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</si>
  <si>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</si>
  <si>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</si>
  <si>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</si>
  <si>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</si>
  <si>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</si>
  <si>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</si>
  <si>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</si>
  <si>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</si>
  <si>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</si>
  <si>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</si>
  <si>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</si>
  <si>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</si>
  <si>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</si>
  <si>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</si>
  <si>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</si>
  <si>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</si>
  <si>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</si>
  <si>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</si>
  <si>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</si>
  <si>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</si>
  <si>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</si>
  <si>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</si>
  <si>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</si>
  <si>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</si>
  <si>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</si>
  <si>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</si>
  <si>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</si>
  <si>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</si>
  <si>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</si>
  <si>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</si>
  <si>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</si>
  <si>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</si>
  <si>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</si>
  <si>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</si>
  <si>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</si>
  <si>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</si>
  <si>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</si>
  <si>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</si>
  <si>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</si>
  <si>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</si>
  <si>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</si>
  <si>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</si>
  <si>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</si>
  <si>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</si>
  <si>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</si>
  <si>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</si>
  <si>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</si>
  <si>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</si>
  <si>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</si>
  <si>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</si>
  <si>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</si>
  <si>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</si>
  <si>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</si>
  <si>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</si>
  <si>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</si>
  <si>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</si>
  <si>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</si>
  <si>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</si>
  <si>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</si>
  <si>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</si>
  <si>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</si>
  <si>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</si>
  <si>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</si>
  <si>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</si>
  <si>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</si>
  <si>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</si>
  <si>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</si>
  <si>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</si>
  <si>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</si>
  <si>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</si>
  <si>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</si>
  <si>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</si>
  <si>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</si>
  <si>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</si>
  <si>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</si>
  <si>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</si>
  <si>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</si>
  <si>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</si>
  <si>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</si>
  <si>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</si>
  <si>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</si>
  <si>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</si>
  <si>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</si>
  <si>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</si>
  <si>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</si>
  <si>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</si>
  <si>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</si>
  <si>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</si>
  <si>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</si>
  <si>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</si>
  <si>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</si>
  <si>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</si>
  <si>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</si>
  <si>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</si>
  <si>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</si>
  <si>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</si>
  <si>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</si>
  <si>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</si>
  <si>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</si>
  <si>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</si>
  <si>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</si>
  <si>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</si>
  <si>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</si>
  <si>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</si>
  <si>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</si>
  <si>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</si>
  <si>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</si>
  <si>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</si>
  <si>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</si>
  <si>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</si>
  <si>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</si>
  <si>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</si>
  <si>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</si>
  <si>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</si>
  <si>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</si>
  <si>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</si>
  <si>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</si>
  <si>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</si>
  <si>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</si>
  <si>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</si>
  <si>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</si>
  <si>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</si>
  <si>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</si>
  <si>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</si>
  <si>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</si>
  <si>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</si>
  <si>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</si>
  <si>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</si>
  <si>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</si>
  <si>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</si>
  <si>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</si>
  <si>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</si>
  <si>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</si>
  <si>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</si>
  <si>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</si>
  <si>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</si>
  <si>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</si>
  <si>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</si>
  <si>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</si>
  <si>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</si>
  <si>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</si>
  <si>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</si>
  <si>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</si>
  <si>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</si>
  <si>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</si>
  <si>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</si>
  <si>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</si>
  <si>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</si>
  <si>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</si>
  <si>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</si>
  <si>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</si>
  <si>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</si>
  <si>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</si>
  <si>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</si>
  <si>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</si>
  <si>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</si>
  <si>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</si>
  <si>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</si>
  <si>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</si>
  <si>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</si>
  <si>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</si>
  <si>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</si>
  <si>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</si>
  <si>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</si>
  <si>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</si>
  <si>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</si>
  <si>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</si>
  <si>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</si>
  <si>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</si>
  <si>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</si>
  <si>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</si>
  <si>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</si>
  <si>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</si>
  <si>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</si>
  <si>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</si>
  <si>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</si>
  <si>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</si>
  <si>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</si>
  <si>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</si>
  <si>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</si>
  <si>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</si>
  <si>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</si>
  <si>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</si>
  <si>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</si>
  <si>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</si>
  <si>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</si>
  <si>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</si>
  <si>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</si>
  <si>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</si>
  <si>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</si>
  <si>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</si>
  <si>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</si>
  <si>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</si>
  <si>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</si>
  <si>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</si>
  <si>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</si>
  <si>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</si>
  <si>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</si>
  <si>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</si>
  <si>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</si>
  <si>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</si>
  <si>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</si>
  <si>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</si>
  <si>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</si>
  <si>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</si>
  <si>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</si>
  <si>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</si>
  <si>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</si>
  <si>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</si>
  <si>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</si>
  <si>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</si>
  <si>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</si>
  <si>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</si>
  <si>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</si>
  <si>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</si>
  <si>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</si>
  <si>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</si>
  <si>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</si>
  <si>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</si>
  <si>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</si>
  <si>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</si>
  <si>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</si>
  <si>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</si>
  <si>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</si>
  <si>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</si>
  <si>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</si>
  <si>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</si>
  <si>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</si>
  <si>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</si>
  <si>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</si>
  <si>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</si>
  <si>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</si>
  <si>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</si>
  <si>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</si>
  <si>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</si>
  <si>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</si>
  <si>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</si>
  <si>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</si>
  <si>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</si>
  <si>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</si>
  <si>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</si>
  <si>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</si>
  <si>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</si>
  <si>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</si>
  <si>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</si>
  <si>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</si>
  <si>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</si>
  <si>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</si>
  <si>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</si>
  <si>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</si>
  <si>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</si>
  <si>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</si>
  <si>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</si>
  <si>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</si>
  <si>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</si>
  <si>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</si>
  <si>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</si>
  <si>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</si>
  <si>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</si>
  <si>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</si>
  <si>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</si>
  <si>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</si>
  <si>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</si>
  <si>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</si>
  <si>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</si>
  <si>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</si>
  <si>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</si>
  <si>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</si>
  <si>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</si>
  <si>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</si>
  <si>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</si>
  <si>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</si>
  <si>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</si>
  <si>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</si>
  <si>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</si>
  <si>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</si>
  <si>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</si>
  <si>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</si>
  <si>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</si>
  <si>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</si>
  <si>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</si>
  <si>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</si>
  <si>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</si>
  <si>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</si>
  <si>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</si>
  <si>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</si>
  <si>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</si>
  <si>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</si>
  <si>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</si>
  <si>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</si>
  <si>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</si>
  <si>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</si>
  <si>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</si>
  <si>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</si>
  <si>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</si>
  <si>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</si>
  <si>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</si>
  <si>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</si>
  <si>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</si>
  <si>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</si>
  <si>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</si>
  <si>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</si>
  <si>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</si>
  <si>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</si>
  <si>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</si>
  <si>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</si>
  <si>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</si>
  <si>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</si>
  <si>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</si>
  <si>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</si>
  <si>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</si>
  <si>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</si>
  <si>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</si>
  <si>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</si>
  <si>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</si>
  <si>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</si>
  <si>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</si>
  <si>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</si>
  <si>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</si>
  <si>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</si>
  <si>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</si>
  <si>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</si>
  <si>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</si>
  <si>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</si>
  <si>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</si>
  <si>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</si>
  <si>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</si>
  <si>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</si>
  <si>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</si>
  <si>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</si>
  <si>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</si>
  <si>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</si>
  <si>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</si>
  <si>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</si>
  <si>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</si>
  <si>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</si>
  <si>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</si>
  <si>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</si>
  <si>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</si>
  <si>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</si>
  <si>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</si>
  <si>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</si>
  <si>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</si>
  <si>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</si>
  <si>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</si>
  <si>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</si>
  <si>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</si>
  <si>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</si>
  <si>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</si>
  <si>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</si>
  <si>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</si>
  <si>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</si>
  <si>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</si>
  <si>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</si>
  <si>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</si>
  <si>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</si>
  <si>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</si>
  <si>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</si>
  <si>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</si>
  <si>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</si>
  <si>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</si>
  <si>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</si>
  <si>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</si>
  <si>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</si>
  <si>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</si>
  <si>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</si>
  <si>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</si>
  <si>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</si>
  <si>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</si>
  <si>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</si>
  <si>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</si>
  <si>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</si>
  <si>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</si>
  <si>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</si>
  <si>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</si>
  <si>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</si>
  <si>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</si>
  <si>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</si>
  <si>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</si>
  <si>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</si>
  <si>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</si>
  <si>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</si>
  <si>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</si>
  <si>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</si>
  <si>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</si>
  <si>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</si>
  <si>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</si>
  <si>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</si>
  <si>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</si>
  <si>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</si>
  <si>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</si>
  <si>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</si>
  <si>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</si>
  <si>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</si>
  <si>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</si>
  <si>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</si>
  <si>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</si>
  <si>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</si>
  <si>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</si>
  <si>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</si>
  <si>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</si>
  <si>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</si>
  <si>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</si>
  <si>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</si>
  <si>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</si>
  <si>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</si>
  <si>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</si>
  <si>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</si>
  <si>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</si>
  <si>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</si>
  <si>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</si>
  <si>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</si>
  <si>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</si>
  <si>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</si>
  <si>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</si>
  <si>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</si>
  <si>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</si>
  <si>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</si>
  <si>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</si>
  <si>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</si>
  <si>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</si>
  <si>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</si>
  <si>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</si>
  <si>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</si>
  <si>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</si>
  <si>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</si>
  <si>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</si>
  <si>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</si>
  <si>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</si>
  <si>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</si>
  <si>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</si>
  <si>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</si>
  <si>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</si>
  <si>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</si>
  <si>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</si>
  <si>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</si>
  <si>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</si>
  <si>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</si>
  <si>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</si>
  <si>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</si>
  <si>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</si>
  <si>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</si>
  <si>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</si>
  <si>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</si>
  <si>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</si>
  <si>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</si>
  <si>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</si>
  <si>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</si>
  <si>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</si>
  <si>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</si>
  <si>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</si>
  <si>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</si>
  <si>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</si>
  <si>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</si>
  <si>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</si>
  <si>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</si>
  <si>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</si>
  <si>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</si>
  <si>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</si>
  <si>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</si>
  <si>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</si>
  <si>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</si>
  <si>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</si>
  <si>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</si>
  <si>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</si>
  <si>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</si>
  <si>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</si>
  <si>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</si>
  <si>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</si>
  <si>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</si>
  <si>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</si>
  <si>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</si>
  <si>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</si>
  <si>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</si>
  <si>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</si>
  <si>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</si>
  <si>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</si>
  <si>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</si>
  <si>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</si>
  <si>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</si>
  <si>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</si>
  <si>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</si>
  <si>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</si>
  <si>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</si>
  <si>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</si>
  <si>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</si>
  <si>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</si>
  <si>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</si>
  <si>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</si>
  <si>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</si>
  <si>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</si>
  <si>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</si>
  <si>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</si>
  <si>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</si>
  <si>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</si>
  <si>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</si>
  <si>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</si>
  <si>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</si>
  <si>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</si>
  <si>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</si>
  <si>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</si>
  <si>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</si>
  <si>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</si>
  <si>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</si>
  <si>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</si>
  <si>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</si>
  <si>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</si>
  <si>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</si>
  <si>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</si>
  <si>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</si>
  <si>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</si>
  <si>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</si>
  <si>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</si>
  <si>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</si>
  <si>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</si>
  <si>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</si>
  <si>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</si>
  <si>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</si>
  <si>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</si>
  <si>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</si>
  <si>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</si>
  <si>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</si>
  <si>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</si>
  <si>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</si>
  <si>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</si>
  <si>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</si>
  <si>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</si>
  <si>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</si>
  <si>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</si>
  <si>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</si>
  <si>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</si>
  <si>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</si>
  <si>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</si>
  <si>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</si>
  <si>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</si>
  <si>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</si>
  <si>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</si>
  <si>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</si>
  <si>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</si>
  <si>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</si>
  <si>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</si>
  <si>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</si>
  <si>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</si>
  <si>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</si>
  <si>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</si>
  <si>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</si>
  <si>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</si>
  <si>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</si>
  <si>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</si>
  <si>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</si>
  <si>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</si>
  <si>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</si>
  <si>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</si>
  <si>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</si>
  <si>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</si>
  <si>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</si>
  <si>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</si>
  <si>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</si>
  <si>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</si>
  <si>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</si>
  <si>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</si>
  <si>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</si>
  <si>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</si>
  <si>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</si>
  <si>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</si>
  <si>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</si>
  <si>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</si>
  <si>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</si>
  <si>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</si>
  <si>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</si>
  <si>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</si>
  <si>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</si>
  <si>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</si>
  <si>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</si>
  <si>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</si>
  <si>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</si>
  <si>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</si>
  <si>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</si>
  <si>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</si>
  <si>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</si>
  <si>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</si>
  <si>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</si>
  <si>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</si>
  <si>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</si>
  <si>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</si>
  <si>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</si>
  <si>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</si>
  <si>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</si>
  <si>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</si>
  <si>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</si>
  <si>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</si>
  <si>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</si>
  <si>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</si>
  <si>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</si>
  <si>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</si>
  <si>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</si>
  <si>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</si>
  <si>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</si>
  <si>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</si>
  <si>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</si>
  <si>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</si>
  <si>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</si>
  <si>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</si>
  <si>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</si>
  <si>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</si>
  <si>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</si>
  <si>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</si>
  <si>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</si>
  <si>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</si>
  <si>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</si>
  <si>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</si>
  <si>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</si>
  <si>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</si>
  <si>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</si>
  <si>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</si>
  <si>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</si>
  <si>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</si>
  <si>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</si>
  <si>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</si>
  <si>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</si>
  <si>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</si>
  <si>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</si>
  <si>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</si>
  <si>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</si>
  <si>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</si>
  <si>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</si>
  <si>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</si>
  <si>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</si>
  <si>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</si>
  <si>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</si>
  <si>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</si>
  <si>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</si>
  <si>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</si>
  <si>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</si>
  <si>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</si>
  <si>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</si>
  <si>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</si>
  <si>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</si>
  <si>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</si>
  <si>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</si>
  <si>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</si>
  <si>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</si>
  <si>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</si>
  <si>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</si>
  <si>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</si>
  <si>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</si>
  <si>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</si>
  <si>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</si>
  <si>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</si>
  <si>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</si>
  <si>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</si>
  <si>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</si>
  <si>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</si>
  <si>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</si>
  <si>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</si>
  <si>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</si>
  <si>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</si>
  <si>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</si>
  <si>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</si>
  <si>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</si>
  <si>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</si>
  <si>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</si>
  <si>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</si>
  <si>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</si>
  <si>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</si>
  <si>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</si>
  <si>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</si>
  <si>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</si>
  <si>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</si>
  <si>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</si>
  <si>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</si>
  <si>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</si>
  <si>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</si>
  <si>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</si>
  <si>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</si>
  <si>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</si>
  <si>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</si>
  <si>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</si>
  <si>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</si>
  <si>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</si>
  <si>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</si>
  <si>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</si>
  <si>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</si>
  <si>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</si>
  <si>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</si>
  <si>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</si>
  <si>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</si>
  <si>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</si>
  <si>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</si>
  <si>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</si>
  <si>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</si>
  <si>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</si>
  <si>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</si>
  <si>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</si>
  <si>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</si>
  <si>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</si>
  <si>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</si>
  <si>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</si>
  <si>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</si>
  <si>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</si>
  <si>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</si>
  <si>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</si>
  <si>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</si>
  <si>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</si>
  <si>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</si>
  <si>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</si>
  <si>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</si>
  <si>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</si>
  <si>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</si>
  <si>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</si>
  <si>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</si>
  <si>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</si>
  <si>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</si>
  <si>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</si>
  <si>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</si>
  <si>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</si>
  <si>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</si>
  <si>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</si>
  <si>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</si>
  <si>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</si>
  <si>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</si>
  <si>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</si>
  <si>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</si>
  <si>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</si>
  <si>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</si>
  <si>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</si>
  <si>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</si>
  <si>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</si>
  <si>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</si>
  <si>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</si>
  <si>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</si>
  <si>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</si>
  <si>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</si>
  <si>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</si>
  <si>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</si>
  <si>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</si>
  <si>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</si>
  <si>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</si>
  <si>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</si>
  <si>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</si>
  <si>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</si>
  <si>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</si>
  <si>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</si>
  <si>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</si>
  <si>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</si>
  <si>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</si>
  <si>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</si>
  <si>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</si>
  <si>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</si>
  <si>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</si>
  <si>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</si>
  <si>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</si>
  <si>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</si>
  <si>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</si>
  <si>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</si>
  <si>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</si>
  <si>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</si>
  <si>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</si>
  <si>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</si>
  <si>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</si>
  <si>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</si>
  <si>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</si>
  <si>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</si>
  <si>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</si>
  <si>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</si>
  <si>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</si>
  <si>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</si>
  <si>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</si>
  <si>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</si>
  <si>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</si>
  <si>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</si>
  <si>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</si>
  <si>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</si>
  <si>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</si>
  <si>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</si>
  <si>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</si>
  <si>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</si>
  <si>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</si>
  <si>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</si>
  <si>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</si>
  <si>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</si>
  <si>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</si>
  <si>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</si>
  <si>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</si>
  <si>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</si>
  <si>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</si>
  <si>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</si>
  <si>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</si>
  <si>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</si>
  <si>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</si>
  <si>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</si>
  <si>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</si>
  <si>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</si>
  <si>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</si>
  <si>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</si>
  <si>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</si>
  <si>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</si>
  <si>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</si>
  <si>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</si>
  <si>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</si>
  <si>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</si>
  <si>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</si>
  <si>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</si>
  <si>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</si>
  <si>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</si>
  <si>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</si>
  <si>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</si>
  <si>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</si>
  <si>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</si>
  <si>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</si>
  <si>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</si>
  <si>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</si>
  <si>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</si>
  <si>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</si>
  <si>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</si>
  <si>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</si>
  <si>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</si>
  <si>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</si>
  <si>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</si>
  <si>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</si>
  <si>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</si>
  <si>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</si>
  <si>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</si>
  <si>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</si>
  <si>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</si>
  <si>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</si>
  <si>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</si>
  <si>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</si>
  <si>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</si>
  <si>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</si>
  <si>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</si>
  <si>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</si>
  <si>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</si>
  <si>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</si>
  <si>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</si>
  <si>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</si>
  <si>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</si>
  <si>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</si>
  <si>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</si>
  <si>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</si>
  <si>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</si>
  <si>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</si>
  <si>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</si>
  <si>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</si>
  <si>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</si>
  <si>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</si>
  <si>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</si>
  <si>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</si>
  <si>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</si>
  <si>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</si>
  <si>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</si>
  <si>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</si>
  <si>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</si>
  <si>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</si>
  <si>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</si>
  <si>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</si>
  <si>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</si>
  <si>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</si>
  <si>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</si>
  <si>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</si>
  <si>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</si>
  <si>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</si>
  <si>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</si>
  <si>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</si>
  <si>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</si>
  <si>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</si>
  <si>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</si>
  <si>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</si>
  <si>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</si>
  <si>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</si>
  <si>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</si>
  <si>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</si>
  <si>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</si>
  <si>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</si>
  <si>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</si>
  <si>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</si>
  <si>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</si>
  <si>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</si>
  <si>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</si>
  <si>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</si>
  <si>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</si>
  <si>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</si>
  <si>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</si>
  <si>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</si>
  <si>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</si>
  <si>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</si>
  <si>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</si>
  <si>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</si>
  <si>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</si>
  <si>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</si>
  <si>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</si>
  <si>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</si>
  <si>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</si>
  <si>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</si>
  <si>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</si>
  <si>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</si>
  <si>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</si>
  <si>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</si>
  <si>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</si>
  <si>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</si>
  <si>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</si>
  <si>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</si>
  <si>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</si>
  <si>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</si>
  <si>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</si>
  <si>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</si>
  <si>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</si>
  <si>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</si>
  <si>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</si>
  <si>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</si>
  <si>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</si>
  <si>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</si>
  <si>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</si>
  <si>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</si>
  <si>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</si>
  <si>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</si>
  <si>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</si>
  <si>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</si>
  <si>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</si>
  <si>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</si>
  <si>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</si>
  <si>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</si>
  <si>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</si>
  <si>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</si>
  <si>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</si>
  <si>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</si>
  <si>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</si>
  <si>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</si>
  <si>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</si>
  <si>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</si>
  <si>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</si>
  <si>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</si>
  <si>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</si>
  <si>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</si>
  <si>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</si>
  <si>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</si>
  <si>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</si>
  <si>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</si>
  <si>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</si>
  <si>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</si>
  <si>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</si>
  <si>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</si>
  <si>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</si>
  <si>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</si>
  <si>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</si>
  <si>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</si>
  <si>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</si>
  <si>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</si>
  <si>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</si>
  <si>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</si>
  <si>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</si>
  <si>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</si>
  <si>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</si>
  <si>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</si>
  <si>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</si>
  <si>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</si>
  <si>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</si>
  <si>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</si>
  <si>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</si>
  <si>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</si>
  <si>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</si>
  <si>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</si>
  <si>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</si>
  <si>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</si>
  <si>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</si>
  <si>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</si>
  <si>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</si>
  <si>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</si>
  <si>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</si>
  <si>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</si>
  <si>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</si>
  <si>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</si>
  <si>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</si>
  <si>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</si>
  <si>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</si>
  <si>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</si>
  <si>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</si>
  <si>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</si>
  <si>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</si>
  <si>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</si>
  <si>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</si>
  <si>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</si>
  <si>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</si>
  <si>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</si>
  <si>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</si>
  <si>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</si>
  <si>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</si>
  <si>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</si>
  <si>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</si>
  <si>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</si>
  <si>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</si>
  <si>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</si>
  <si>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</si>
  <si>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</si>
  <si>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</si>
  <si>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</si>
  <si>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</si>
  <si>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</si>
  <si>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</si>
  <si>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</si>
  <si>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</si>
  <si>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</si>
  <si>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</si>
  <si>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</si>
  <si>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</si>
  <si>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</si>
  <si>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</si>
  <si>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</si>
  <si>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</si>
  <si>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</si>
  <si>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</si>
  <si>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</si>
  <si>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</si>
  <si>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</si>
  <si>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</si>
  <si>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</si>
  <si>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</si>
  <si>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</si>
  <si>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</si>
  <si>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</si>
  <si>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</si>
  <si>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</si>
  <si>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</si>
  <si>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</si>
  <si>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</si>
  <si>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</si>
  <si>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</si>
  <si>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</si>
  <si>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</si>
  <si>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</si>
  <si>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</si>
  <si>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</si>
  <si>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</si>
  <si>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</si>
  <si>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</si>
  <si>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</si>
  <si>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</si>
  <si>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</si>
  <si>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</si>
  <si>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</si>
  <si>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</si>
  <si>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</si>
  <si>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</si>
  <si>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</si>
  <si>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</si>
  <si>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</si>
  <si>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</si>
  <si>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</si>
  <si>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</si>
  <si>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</si>
  <si>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</si>
  <si>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</si>
  <si>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</si>
  <si>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</si>
  <si>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</si>
  <si>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</si>
  <si>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</si>
  <si>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</si>
  <si>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</si>
  <si>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</si>
  <si>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</si>
  <si>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</si>
  <si>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</si>
  <si>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</si>
  <si>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</si>
  <si>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</si>
  <si>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</si>
  <si>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</si>
  <si>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</si>
  <si>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</si>
  <si>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</si>
  <si>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</si>
  <si>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</si>
  <si>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</si>
  <si>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</si>
  <si>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</si>
  <si>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</si>
  <si>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</si>
  <si>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</si>
  <si>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</si>
  <si>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</si>
  <si>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</si>
  <si>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</si>
  <si>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</si>
  <si>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</si>
  <si>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</si>
  <si>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</si>
  <si>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</si>
  <si>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</si>
  <si>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</si>
  <si>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</si>
  <si>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</si>
  <si>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</si>
  <si>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</si>
  <si>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</si>
  <si>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</si>
  <si>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</si>
  <si>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</si>
  <si>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</si>
  <si>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</si>
  <si>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</si>
  <si>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</si>
  <si>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</si>
  <si>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</si>
  <si>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</si>
  <si>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</si>
  <si>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</si>
  <si>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</si>
  <si>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</si>
  <si>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</si>
  <si>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</si>
  <si>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</si>
  <si>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</si>
  <si>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</si>
  <si>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</si>
  <si>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</si>
  <si>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</si>
  <si>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</si>
  <si>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</si>
  <si>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</si>
  <si>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</si>
  <si>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</si>
  <si>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</si>
  <si>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</si>
  <si>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</si>
  <si>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</si>
  <si>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</si>
  <si>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</si>
  <si>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</si>
  <si>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</si>
  <si>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</si>
  <si>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</si>
  <si>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</si>
  <si>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</si>
  <si>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</si>
  <si>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</si>
  <si>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</si>
  <si>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</si>
  <si>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</si>
  <si>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</si>
  <si>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</si>
  <si>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</si>
  <si>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</si>
  <si>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</si>
  <si>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</si>
  <si>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</si>
  <si>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</si>
  <si>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</si>
  <si>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</si>
  <si>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</si>
  <si>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</si>
  <si>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</si>
  <si>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</si>
  <si>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</si>
  <si>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</si>
  <si>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</si>
  <si>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</si>
  <si>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</si>
  <si>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</si>
  <si>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</si>
  <si>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</si>
  <si>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</si>
  <si>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</si>
  <si>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</si>
  <si>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</si>
  <si>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</si>
  <si>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</si>
  <si>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</si>
  <si>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</si>
  <si>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</si>
  <si>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</si>
  <si>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</si>
  <si>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</si>
  <si>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</si>
  <si>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</si>
  <si>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</si>
  <si>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</si>
  <si>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</si>
  <si>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</si>
  <si>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</si>
  <si>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</si>
  <si>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</si>
  <si>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</si>
  <si>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</si>
  <si>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</si>
  <si>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</si>
  <si>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</si>
  <si>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</si>
  <si>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</si>
  <si>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</si>
  <si>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</si>
  <si>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</si>
  <si>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</si>
  <si>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</si>
  <si>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</si>
  <si>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</si>
  <si>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</si>
  <si>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</si>
  <si>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</si>
  <si>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</si>
  <si>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</si>
  <si>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</si>
  <si>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</si>
  <si>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</si>
  <si>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</si>
  <si>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</si>
  <si>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</si>
  <si>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</si>
  <si>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</si>
  <si>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</si>
  <si>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</si>
  <si>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</si>
  <si>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</si>
  <si>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</si>
  <si>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</si>
  <si>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</si>
  <si>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</si>
  <si>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</si>
  <si>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</si>
  <si>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</si>
  <si>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</si>
  <si>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</si>
  <si>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</si>
  <si>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</si>
  <si>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</si>
  <si>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</si>
  <si>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</si>
  <si>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</si>
  <si>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</si>
  <si>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</si>
  <si>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</si>
  <si>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</si>
  <si>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</si>
  <si>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</si>
  <si>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</si>
  <si>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</si>
  <si>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</si>
  <si>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</si>
  <si>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</si>
  <si>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</si>
  <si>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</si>
  <si>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</si>
  <si>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</si>
  <si>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</si>
  <si>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</si>
  <si>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</si>
  <si>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</si>
  <si>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</si>
  <si>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</si>
  <si>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</si>
  <si>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</si>
  <si>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</si>
  <si>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</si>
  <si>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</si>
  <si>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</si>
  <si>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</si>
  <si>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</si>
  <si>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</si>
  <si>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</si>
  <si>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</si>
  <si>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</si>
  <si>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</si>
  <si>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</si>
  <si>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</si>
  <si>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</si>
  <si>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</si>
  <si>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</si>
  <si>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</si>
  <si>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</si>
  <si>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</si>
  <si>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</si>
  <si>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</si>
  <si>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</si>
  <si>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</si>
  <si>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</si>
  <si>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</si>
  <si>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</si>
  <si>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</si>
  <si>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</si>
  <si>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</si>
  <si>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</si>
  <si>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</si>
  <si>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</si>
  <si>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</si>
  <si>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</si>
  <si>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</si>
  <si>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</si>
  <si>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</si>
  <si>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</si>
  <si>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</si>
  <si>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</si>
  <si>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</si>
  <si>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</si>
  <si>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</si>
  <si>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</si>
  <si>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</si>
  <si>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</si>
  <si>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</si>
  <si>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</si>
  <si>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</si>
  <si>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</si>
  <si>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</si>
  <si>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</si>
  <si>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</si>
  <si>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</si>
  <si>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</si>
  <si>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</si>
  <si>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</si>
  <si>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</si>
  <si>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</si>
  <si>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</si>
  <si>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</si>
  <si>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</si>
  <si>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</si>
  <si>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</si>
  <si>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</si>
  <si>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</si>
  <si>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</si>
  <si>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</si>
  <si>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</si>
  <si>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</si>
  <si>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</si>
  <si>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</si>
  <si>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</si>
  <si>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</si>
  <si>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</si>
  <si>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</si>
  <si>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</si>
  <si>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</si>
  <si>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</si>
  <si>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</si>
  <si>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</si>
  <si>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</si>
  <si>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</si>
  <si>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</si>
  <si>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</si>
  <si>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</si>
  <si>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</si>
  <si>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</si>
  <si>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</si>
  <si>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</si>
  <si>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</si>
  <si>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</si>
  <si>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</si>
  <si>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</si>
  <si>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</si>
  <si>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</si>
  <si>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</si>
  <si>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</si>
  <si>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</si>
  <si>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</si>
  <si>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</si>
  <si>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</si>
  <si>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</si>
  <si>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</si>
  <si>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</si>
  <si>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</si>
  <si>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</si>
  <si>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</si>
  <si>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</si>
  <si>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</si>
  <si>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</si>
  <si>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</si>
  <si>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</si>
  <si>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</si>
  <si>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</si>
  <si>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</si>
  <si>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</si>
  <si>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</si>
  <si>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</si>
  <si>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</si>
  <si>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</si>
  <si>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</si>
  <si>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</si>
  <si>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</si>
  <si>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</si>
  <si>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</si>
  <si>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</si>
  <si>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</si>
  <si>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</si>
  <si>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</si>
  <si>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</si>
  <si>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</si>
  <si>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</si>
  <si>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</si>
  <si>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</si>
  <si>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</si>
  <si>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</si>
  <si>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</si>
  <si>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</si>
  <si>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</si>
  <si>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</si>
  <si>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</si>
  <si>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</si>
  <si>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</si>
  <si>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</si>
  <si>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</si>
  <si>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</si>
  <si>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</si>
  <si>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</si>
  <si>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</si>
  <si>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</si>
  <si>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</si>
  <si>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</si>
  <si>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</si>
  <si>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</si>
  <si>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</si>
  <si>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</si>
  <si>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</si>
  <si>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</si>
  <si>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</si>
  <si>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</si>
  <si>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</si>
  <si>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</si>
  <si>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</si>
  <si>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</si>
  <si>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</si>
  <si>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</si>
  <si>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</si>
  <si>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</si>
  <si>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</si>
  <si>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</si>
  <si>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</si>
  <si>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</si>
  <si>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</si>
  <si>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</si>
  <si>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</si>
  <si>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</si>
  <si>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</si>
  <si>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</si>
  <si>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</si>
  <si>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</si>
  <si>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</si>
  <si>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</si>
  <si>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</si>
  <si>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</si>
  <si>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</si>
  <si>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</si>
  <si>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</si>
  <si>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</si>
  <si>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</si>
  <si>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</si>
  <si>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</si>
  <si>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</si>
  <si>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</si>
  <si>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</si>
  <si>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</si>
  <si>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</si>
  <si>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</si>
  <si>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</si>
  <si>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</si>
  <si>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</si>
  <si>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</si>
  <si>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</si>
  <si>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</si>
  <si>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</si>
  <si>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</si>
  <si>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</si>
  <si>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</si>
  <si>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</si>
  <si>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</si>
  <si>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</si>
  <si>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</si>
  <si>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</si>
  <si>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</si>
  <si>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</si>
  <si>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</si>
  <si>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</si>
  <si>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</si>
  <si>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</si>
  <si>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</si>
  <si>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</si>
  <si>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</si>
  <si>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</si>
  <si>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</si>
  <si>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</si>
  <si>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</si>
  <si>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</si>
  <si>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</si>
  <si>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</si>
  <si>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</si>
  <si>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</si>
  <si>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</si>
  <si>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</si>
  <si>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</si>
  <si>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</si>
  <si>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</si>
  <si>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</si>
  <si>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</si>
  <si>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</si>
  <si>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</si>
  <si>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</si>
  <si>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</si>
  <si>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</si>
  <si>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</si>
  <si>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</si>
  <si>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</si>
  <si>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</si>
  <si>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</si>
  <si>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</si>
  <si>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</si>
  <si>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</si>
  <si>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</si>
  <si>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</si>
  <si>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</si>
  <si>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</si>
  <si>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</si>
  <si>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</si>
  <si>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</si>
  <si>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</si>
  <si>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</si>
  <si>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</si>
  <si>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</si>
  <si>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</si>
  <si>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</si>
  <si>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</si>
  <si>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</si>
  <si>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</si>
  <si>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</si>
  <si>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</si>
  <si>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</si>
  <si>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</si>
  <si>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</si>
  <si>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</si>
  <si>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</si>
  <si>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</si>
  <si>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</si>
  <si>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</si>
  <si>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</si>
  <si>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</si>
  <si>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</si>
  <si>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</si>
  <si>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</si>
  <si>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</si>
  <si>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</si>
  <si>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</si>
  <si>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</si>
  <si>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</si>
  <si>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</si>
  <si>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</si>
  <si>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</si>
  <si>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</si>
  <si>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</si>
  <si>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</si>
  <si>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</si>
  <si>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</si>
  <si>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</si>
  <si>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</si>
  <si>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</si>
  <si>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</si>
  <si>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</si>
  <si>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</si>
  <si>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</si>
  <si>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</si>
  <si>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</si>
  <si>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</si>
  <si>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</si>
  <si>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</si>
  <si>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</si>
  <si>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</si>
  <si>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</si>
  <si>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</si>
  <si>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</si>
  <si>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</si>
  <si>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</si>
  <si>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</si>
  <si>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</si>
  <si>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</si>
  <si>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</si>
  <si>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</si>
  <si>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</si>
  <si>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</si>
  <si>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</si>
  <si>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</si>
  <si>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</si>
  <si>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</si>
  <si>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</si>
  <si>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</si>
  <si>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</si>
  <si>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</si>
  <si>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</si>
  <si>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</si>
  <si>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</si>
  <si>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</si>
  <si>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</si>
  <si>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</si>
  <si>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</si>
  <si>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</si>
  <si>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</si>
  <si>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</si>
  <si>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</si>
  <si>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</si>
  <si>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</si>
  <si>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</si>
  <si>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</si>
  <si>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</si>
  <si>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</si>
  <si>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</si>
  <si>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</si>
  <si>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</si>
  <si>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</si>
  <si>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</si>
  <si>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</si>
  <si>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</si>
  <si>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</si>
  <si>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</si>
  <si>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</si>
  <si>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</si>
  <si>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</si>
  <si>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</si>
  <si>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</si>
  <si>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</si>
  <si>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</si>
  <si>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</si>
  <si>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</si>
  <si>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</si>
  <si>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</si>
  <si>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</si>
  <si>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</si>
  <si>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</si>
  <si>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</si>
  <si>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</si>
  <si>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</si>
  <si>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</si>
  <si>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</si>
  <si>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</si>
  <si>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</si>
  <si>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</si>
  <si>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</si>
  <si>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</si>
  <si>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</si>
  <si>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</si>
  <si>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</si>
  <si>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</si>
  <si>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</si>
  <si>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</si>
  <si>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</si>
  <si>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</si>
  <si>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</si>
  <si>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</si>
  <si>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</si>
  <si>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</si>
  <si>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</si>
  <si>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</si>
  <si>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</si>
  <si>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</si>
  <si>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</si>
  <si>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</si>
  <si>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</si>
  <si>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</si>
  <si>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</si>
  <si>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</si>
  <si>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</si>
  <si>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</si>
  <si>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</si>
  <si>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</si>
  <si>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</si>
  <si>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</si>
  <si>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</si>
  <si>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</si>
  <si>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</si>
  <si>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</si>
  <si>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</si>
  <si>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</si>
  <si>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</si>
  <si>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</si>
  <si>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</si>
  <si>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</si>
  <si>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</si>
  <si>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</si>
  <si>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</si>
  <si>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</si>
  <si>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</si>
  <si>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</si>
  <si>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</si>
  <si>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</si>
  <si>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</si>
  <si>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</si>
  <si>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</si>
  <si>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</si>
  <si>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</si>
  <si>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</si>
  <si>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</si>
  <si>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</si>
  <si>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</si>
  <si>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</si>
  <si>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</si>
  <si>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</si>
  <si>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</si>
  <si>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</si>
  <si>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</si>
  <si>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</si>
  <si>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</si>
  <si>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</si>
  <si>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</si>
  <si>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</si>
  <si>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</si>
  <si>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</si>
  <si>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</si>
  <si>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</si>
  <si>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</si>
  <si>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</si>
  <si>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</si>
  <si>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</si>
  <si>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</si>
  <si>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</si>
  <si>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</si>
  <si>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</si>
  <si>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</si>
  <si>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</si>
  <si>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</si>
  <si>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</si>
  <si>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</si>
  <si>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</si>
  <si>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</si>
  <si>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</si>
  <si>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</si>
  <si>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</si>
  <si>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</si>
  <si>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</si>
  <si>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</si>
  <si>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</si>
  <si>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</si>
  <si>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</si>
  <si>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</si>
  <si>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</si>
  <si>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</si>
  <si>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</si>
  <si>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</si>
  <si>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</si>
  <si>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</si>
  <si>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</si>
  <si>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</si>
  <si>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</si>
  <si>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</si>
  <si>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</si>
  <si>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</si>
  <si>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</si>
  <si>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</si>
  <si>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</si>
  <si>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</si>
  <si>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</si>
  <si>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</si>
  <si>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</si>
  <si>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</si>
  <si>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</si>
  <si>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</si>
  <si>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</si>
  <si>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</si>
  <si>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</si>
  <si>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</si>
  <si>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</si>
  <si>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</si>
  <si>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</si>
  <si>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</si>
  <si>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</si>
  <si>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</si>
  <si>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</si>
  <si>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</si>
  <si>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</si>
  <si>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</si>
  <si>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</si>
  <si>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</si>
  <si>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</si>
  <si>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</si>
  <si>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</si>
  <si>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</si>
  <si>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</si>
  <si>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</si>
  <si>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</si>
  <si>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</si>
  <si>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</si>
  <si>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</si>
  <si>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</si>
  <si>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</si>
  <si>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</si>
  <si>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</si>
  <si>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</si>
  <si>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</si>
  <si>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</si>
  <si>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</si>
  <si>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</si>
  <si>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</si>
  <si>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</si>
  <si>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</si>
  <si>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</si>
  <si>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</si>
  <si>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</si>
  <si>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</si>
  <si>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</si>
  <si>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</si>
  <si>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</si>
  <si>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</si>
  <si>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</si>
  <si>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</si>
  <si>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</si>
  <si>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</si>
  <si>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</si>
  <si>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</si>
  <si>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</si>
  <si>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</si>
  <si>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</si>
  <si>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</si>
  <si>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</si>
  <si>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</si>
  <si>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</si>
  <si>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</si>
  <si>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</si>
  <si>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</si>
  <si>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</si>
  <si>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</si>
  <si>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</si>
  <si>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</si>
  <si>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</si>
  <si>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</si>
  <si>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</si>
  <si>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</si>
  <si>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</si>
  <si>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</si>
  <si>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</si>
  <si>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</si>
  <si>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</si>
  <si>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</si>
  <si>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</si>
  <si>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</si>
  <si>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</si>
  <si>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</si>
  <si>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</si>
  <si>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</si>
  <si>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</si>
  <si>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</si>
  <si>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</si>
  <si>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</si>
  <si>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</si>
  <si>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</si>
  <si>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</si>
  <si>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</si>
  <si>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</si>
  <si>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</si>
  <si>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</si>
  <si>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</si>
  <si>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</si>
  <si>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</si>
  <si>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</si>
  <si>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</si>
  <si>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</si>
  <si>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</si>
  <si>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</si>
  <si>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</si>
  <si>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</si>
  <si>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</si>
  <si>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</si>
  <si>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</si>
  <si>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</si>
  <si>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</si>
  <si>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</si>
  <si>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</si>
  <si>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</si>
  <si>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</si>
  <si>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</si>
  <si>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</si>
  <si>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</si>
  <si>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</si>
  <si>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</si>
  <si>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</si>
  <si>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</si>
  <si>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</si>
  <si>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</si>
  <si>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</si>
  <si>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</si>
  <si>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</si>
  <si>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</si>
  <si>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</si>
  <si>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</si>
  <si>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</si>
  <si>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</si>
  <si>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</si>
  <si>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</si>
  <si>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</si>
  <si>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</si>
  <si>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</si>
  <si>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</si>
  <si>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</si>
  <si>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</si>
  <si>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</si>
  <si>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</si>
  <si>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</si>
  <si>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</si>
  <si>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</si>
  <si>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</si>
  <si>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</si>
  <si>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</si>
  <si>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</si>
  <si>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</si>
  <si>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</si>
  <si>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</si>
  <si>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</si>
  <si>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</si>
  <si>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</si>
  <si>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</si>
  <si>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</si>
  <si>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</si>
  <si>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</si>
  <si>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</si>
  <si>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</si>
  <si>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</si>
  <si>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</si>
  <si>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</si>
  <si>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</si>
  <si>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</si>
  <si>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</si>
  <si>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</si>
  <si>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</si>
  <si>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</si>
  <si>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</si>
  <si>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</si>
  <si>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</si>
  <si>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</si>
  <si>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</si>
  <si>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</si>
  <si>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</si>
  <si>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</si>
  <si>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</si>
  <si>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</si>
  <si>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</si>
  <si>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</si>
  <si>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</si>
  <si>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</si>
  <si>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</si>
  <si>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</si>
  <si>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</si>
  <si>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</si>
  <si>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</si>
  <si>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</si>
  <si>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</si>
  <si>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</si>
  <si>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</si>
  <si>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</si>
  <si>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</si>
  <si>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</si>
  <si>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</si>
  <si>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</si>
  <si>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</si>
  <si>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</si>
  <si>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</si>
  <si>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</si>
  <si>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</si>
  <si>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</si>
  <si>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</si>
  <si>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</si>
  <si>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</si>
  <si>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</si>
  <si>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</si>
  <si>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</si>
  <si>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</si>
  <si>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</si>
  <si>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</si>
  <si>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</si>
  <si>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</si>
  <si>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</si>
  <si>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</si>
  <si>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</si>
  <si>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</si>
  <si>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</si>
  <si>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</si>
  <si>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</si>
  <si>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</si>
  <si>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</si>
  <si>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</si>
  <si>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</si>
  <si>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</si>
  <si>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</si>
  <si>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</si>
  <si>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</si>
  <si>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</si>
  <si>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</si>
  <si>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</si>
  <si>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</si>
  <si>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</si>
  <si>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</si>
  <si>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</si>
  <si>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</si>
  <si>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</si>
  <si>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</si>
  <si>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</si>
  <si>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</si>
  <si>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</si>
  <si>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</si>
  <si>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</si>
  <si>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</si>
  <si>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</si>
  <si>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</si>
  <si>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</si>
  <si>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</si>
  <si>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</si>
  <si>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</si>
  <si>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</si>
  <si>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</si>
  <si>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</si>
  <si>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</si>
  <si>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</si>
  <si>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</si>
  <si>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</si>
  <si>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</si>
  <si>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</si>
  <si>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</si>
  <si>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</si>
  <si>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</si>
  <si>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</si>
  <si>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</si>
  <si>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</si>
  <si>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</si>
  <si>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</si>
  <si>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</si>
  <si>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</si>
  <si>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</si>
  <si>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</si>
  <si>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</si>
  <si>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</si>
  <si>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</si>
  <si>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</si>
  <si>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</si>
  <si>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</si>
  <si>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</si>
  <si>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</si>
  <si>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</si>
  <si>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</si>
  <si>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</si>
  <si>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</si>
  <si>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</si>
  <si>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</si>
  <si>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</si>
  <si>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</si>
  <si>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</si>
  <si>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</si>
  <si>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</si>
  <si>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</si>
  <si>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</si>
  <si>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</si>
  <si>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</si>
  <si>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</si>
  <si>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</si>
  <si>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</si>
  <si>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</si>
  <si>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</si>
  <si>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</si>
  <si>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</si>
  <si>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</si>
  <si>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</si>
  <si>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</si>
  <si>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</si>
  <si>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</si>
  <si>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</si>
  <si>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</si>
  <si>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</si>
  <si>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</si>
  <si>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</si>
  <si>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</si>
  <si>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</si>
  <si>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</si>
  <si>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</si>
  <si>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</si>
  <si>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</si>
  <si>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</si>
  <si>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</si>
  <si>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</si>
  <si>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</si>
  <si>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</si>
  <si>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</si>
  <si>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</si>
  <si>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</si>
  <si>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</si>
  <si>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</si>
  <si>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</si>
  <si>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</si>
  <si>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</si>
  <si>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</si>
  <si>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</si>
  <si>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</si>
  <si>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</si>
  <si>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</si>
  <si>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</si>
  <si>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</si>
  <si>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</si>
  <si>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</si>
  <si>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</si>
  <si>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</si>
  <si>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</si>
  <si>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</si>
  <si>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</si>
  <si>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</si>
  <si>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</si>
  <si>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</si>
  <si>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</si>
  <si>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</si>
  <si>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</si>
  <si>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</si>
  <si>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</si>
  <si>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</si>
  <si>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</si>
  <si>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</si>
  <si>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</si>
  <si>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</si>
  <si>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</si>
  <si>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</si>
  <si>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</si>
  <si>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</si>
  <si>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</si>
  <si>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</si>
  <si>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</si>
  <si>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</si>
  <si>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</si>
  <si>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</si>
  <si>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</si>
  <si>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</si>
  <si>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</si>
  <si>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</si>
  <si>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</si>
  <si>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</si>
  <si>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</si>
  <si>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</si>
  <si>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</si>
  <si>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</si>
  <si>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</si>
  <si>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</si>
  <si>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</si>
  <si>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</si>
  <si>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</si>
  <si>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</si>
  <si>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</si>
  <si>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</si>
  <si>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</si>
  <si>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</si>
  <si>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</si>
  <si>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</si>
  <si>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</si>
  <si>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</si>
  <si>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</si>
  <si>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</si>
  <si>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</si>
  <si>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</si>
  <si>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</si>
  <si>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</si>
  <si>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</si>
  <si>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</si>
  <si>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</si>
  <si>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</si>
  <si>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</si>
  <si>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</si>
  <si>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</si>
  <si>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</si>
  <si>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</si>
  <si>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</si>
  <si>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</si>
  <si>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</si>
  <si>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</si>
  <si>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</si>
  <si>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</si>
  <si>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</si>
  <si>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</si>
  <si>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</si>
  <si>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</si>
  <si>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</si>
  <si>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</si>
  <si>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</si>
  <si>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</si>
  <si>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</si>
  <si>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</si>
  <si>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</si>
  <si>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</si>
  <si>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</si>
  <si>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</si>
  <si>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</si>
  <si>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</si>
  <si>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</si>
  <si>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</si>
  <si>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</si>
  <si>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</si>
  <si>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</si>
  <si>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</si>
  <si>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</si>
  <si>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</si>
  <si>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</si>
  <si>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</si>
  <si>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</si>
  <si>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</si>
  <si>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</si>
  <si>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</si>
  <si>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</si>
  <si>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</si>
  <si>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</si>
  <si>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</si>
  <si>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</si>
  <si>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</si>
  <si>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</si>
  <si>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</si>
  <si>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</si>
  <si>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</si>
  <si>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</si>
  <si>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</si>
  <si>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</si>
  <si>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</si>
  <si>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</si>
  <si>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</si>
  <si>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</si>
  <si>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</si>
  <si>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</si>
  <si>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</si>
  <si>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</si>
  <si>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</si>
  <si>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</si>
  <si>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</si>
  <si>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</si>
  <si>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</si>
  <si>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</si>
  <si>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</si>
  <si>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</si>
  <si>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</si>
  <si>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</si>
  <si>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</si>
  <si>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</si>
  <si>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</si>
  <si>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</si>
  <si>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</si>
  <si>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</si>
  <si>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</si>
  <si>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</si>
  <si>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</si>
  <si>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</si>
  <si>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</si>
  <si>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</si>
  <si>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</si>
  <si>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</si>
  <si>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</si>
  <si>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</si>
  <si>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</si>
  <si>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</si>
  <si>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</si>
  <si>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</si>
  <si>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</si>
  <si>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</si>
  <si>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</si>
  <si>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</si>
  <si>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</si>
  <si>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</si>
  <si>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</si>
  <si>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</si>
  <si>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</si>
  <si>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</si>
  <si>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</si>
  <si>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</si>
  <si>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</si>
  <si>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</si>
  <si>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</si>
  <si>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</si>
  <si>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</si>
  <si>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</si>
  <si>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</si>
  <si>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</si>
  <si>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</si>
  <si>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</si>
  <si>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</si>
  <si>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</si>
  <si>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</si>
  <si>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</si>
  <si>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</si>
  <si>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</si>
  <si>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</si>
  <si>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</si>
  <si>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</si>
  <si>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</si>
  <si>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</si>
  <si>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</si>
  <si>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</si>
  <si>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</si>
  <si>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</si>
  <si>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</si>
  <si>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</si>
  <si>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</si>
  <si>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</si>
  <si>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</si>
  <si>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</si>
  <si>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</si>
  <si>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</si>
  <si>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</si>
  <si>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</si>
  <si>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</si>
  <si>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</si>
  <si>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</si>
  <si>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</si>
  <si>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</si>
  <si>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</si>
  <si>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</si>
  <si>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</si>
  <si>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</si>
  <si>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</si>
  <si>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</si>
  <si>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</si>
  <si>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</si>
  <si>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</si>
  <si>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</si>
  <si>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</si>
  <si>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</si>
  <si>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</si>
  <si>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</si>
  <si>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</si>
  <si>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</si>
  <si>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</si>
  <si>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</si>
  <si>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</si>
  <si>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</si>
  <si>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</si>
  <si>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</si>
  <si>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</si>
  <si>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</si>
  <si>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</si>
  <si>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</si>
  <si>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</si>
  <si>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</si>
  <si>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</si>
  <si>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</si>
  <si>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</si>
  <si>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</si>
  <si>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</si>
  <si>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</si>
  <si>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</si>
  <si>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</si>
  <si>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</si>
  <si>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</si>
  <si>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</si>
  <si>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</si>
  <si>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</si>
  <si>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</si>
  <si>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</si>
  <si>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</si>
  <si>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</si>
  <si>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</si>
  <si>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</si>
  <si>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</si>
  <si>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</si>
  <si>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</si>
  <si>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</si>
  <si>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</si>
  <si>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</si>
  <si>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</si>
  <si>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</si>
  <si>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</si>
  <si>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</si>
  <si>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</si>
  <si>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</si>
  <si>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</si>
  <si>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</si>
  <si>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</si>
  <si>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</si>
  <si>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</si>
  <si>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</si>
  <si>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</si>
  <si>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</si>
  <si>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</si>
  <si>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</si>
  <si>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</si>
  <si>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</si>
  <si>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</si>
  <si>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</si>
  <si>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</si>
  <si>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</si>
  <si>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</si>
  <si>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</si>
  <si>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</si>
  <si>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</si>
  <si>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</si>
  <si>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</si>
  <si>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</si>
  <si>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</si>
  <si>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</si>
  <si>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</si>
  <si>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</si>
  <si>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</si>
  <si>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</si>
  <si>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</si>
  <si>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</si>
  <si>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</si>
  <si>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</si>
  <si>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</si>
  <si>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</si>
  <si>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</si>
  <si>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</si>
  <si>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</si>
  <si>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</si>
  <si>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</si>
  <si>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</si>
  <si>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</si>
  <si>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</si>
  <si>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</si>
  <si>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</si>
  <si>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</si>
  <si>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</si>
  <si>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</si>
  <si>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</si>
  <si>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</si>
  <si>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</si>
  <si>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</si>
  <si>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</si>
  <si>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</si>
  <si>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</si>
  <si>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</si>
  <si>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</si>
  <si>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</si>
  <si>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</si>
  <si>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</si>
  <si>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</si>
  <si>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</si>
  <si>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</si>
  <si>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</si>
  <si>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</si>
  <si>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</si>
  <si>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</si>
  <si>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</si>
  <si>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</si>
  <si>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</si>
  <si>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</si>
  <si>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</si>
  <si>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</si>
  <si>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</si>
  <si>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</si>
  <si>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</si>
  <si>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</si>
  <si>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</si>
  <si>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</si>
  <si>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</si>
  <si>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</si>
  <si>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</si>
  <si>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</si>
  <si>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</si>
  <si>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</si>
  <si>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</si>
  <si>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</si>
  <si>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</si>
  <si>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</si>
  <si>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</si>
  <si>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</si>
  <si>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</si>
  <si>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</si>
  <si>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</si>
  <si>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</si>
  <si>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</si>
  <si>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</si>
  <si>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</si>
  <si>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</si>
  <si>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</si>
  <si>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</si>
  <si>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</si>
  <si>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</si>
  <si>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</si>
  <si>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</si>
  <si>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</si>
  <si>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</si>
  <si>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</si>
  <si>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</si>
  <si>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</si>
  <si>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</si>
  <si>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</si>
  <si>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</si>
  <si>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</si>
  <si>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</si>
  <si>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</si>
  <si>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</si>
  <si>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</si>
  <si>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</si>
  <si>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</si>
  <si>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</si>
  <si>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</si>
  <si>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</si>
  <si>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</si>
  <si>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</si>
  <si>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</si>
  <si>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</si>
  <si>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</si>
  <si>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</si>
  <si>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</si>
  <si>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</si>
  <si>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</si>
  <si>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</si>
  <si>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</si>
  <si>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</si>
  <si>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</si>
  <si>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</si>
  <si>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</si>
  <si>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</si>
  <si>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</si>
  <si>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</si>
  <si>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</si>
  <si>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</si>
  <si>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</si>
  <si>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</si>
  <si>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</si>
  <si>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</si>
  <si>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</si>
  <si>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</si>
  <si>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</si>
  <si>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</si>
  <si>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</si>
  <si>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</si>
  <si>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</si>
  <si>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</si>
  <si>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</si>
  <si>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</si>
  <si>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</si>
  <si>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</si>
  <si>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</si>
  <si>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</si>
  <si>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</si>
  <si>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</si>
  <si>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</si>
  <si>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</si>
  <si>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</si>
  <si>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</si>
  <si>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</si>
  <si>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</si>
  <si>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</si>
  <si>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</si>
  <si>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</si>
  <si>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</si>
  <si>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</si>
  <si>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</si>
  <si>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</si>
  <si>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</si>
  <si>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</si>
  <si>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</si>
  <si>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</si>
  <si>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</si>
  <si>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</si>
  <si>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</si>
  <si>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</si>
  <si>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</si>
  <si>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</si>
  <si>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</si>
  <si>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</si>
  <si>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</si>
  <si>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</si>
  <si>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</si>
  <si>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</si>
  <si>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</si>
  <si>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</si>
  <si>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</si>
  <si>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</si>
  <si>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</si>
  <si>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</si>
  <si>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</si>
  <si>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</si>
  <si>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</si>
  <si>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</si>
  <si>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</si>
  <si>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</si>
  <si>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</si>
  <si>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</si>
  <si>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</si>
  <si>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</si>
  <si>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</si>
  <si>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</si>
  <si>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</si>
  <si>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</si>
  <si>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</si>
  <si>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</si>
  <si>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</si>
  <si>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</si>
  <si>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</si>
  <si>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</si>
  <si>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</si>
  <si>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</si>
  <si>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</si>
  <si>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</si>
  <si>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</si>
  <si>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</si>
  <si>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</si>
  <si>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</si>
  <si>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</si>
  <si>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</si>
  <si>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</si>
  <si>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</si>
  <si>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</si>
  <si>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</si>
  <si>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</si>
  <si>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</si>
  <si>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</si>
  <si>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</si>
  <si>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</si>
  <si>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</si>
  <si>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</si>
  <si>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</si>
  <si>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</si>
  <si>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</si>
  <si>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</si>
  <si>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</si>
  <si>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</si>
  <si>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</si>
  <si>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</si>
  <si>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</si>
  <si>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</si>
  <si>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</si>
  <si>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</si>
  <si>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</si>
  <si>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</si>
  <si>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</si>
  <si>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</si>
  <si>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</si>
  <si>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</si>
  <si>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</si>
  <si>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</si>
  <si>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</si>
  <si>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</si>
  <si>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</si>
  <si>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</si>
  <si>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</si>
  <si>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</si>
  <si>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</si>
  <si>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</si>
  <si>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</si>
  <si>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</si>
  <si>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</si>
  <si>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</si>
  <si>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</si>
  <si>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</si>
  <si>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</si>
  <si>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</si>
  <si>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</si>
  <si>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</si>
  <si>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</si>
  <si>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</si>
  <si>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</si>
  <si>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</si>
  <si>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</si>
  <si>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</si>
  <si>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</si>
  <si>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</si>
  <si>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</si>
  <si>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</si>
  <si>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</si>
  <si>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</si>
  <si>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</si>
  <si>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</si>
  <si>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</si>
  <si>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</si>
  <si>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</si>
  <si>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</si>
  <si>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</si>
  <si>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</si>
  <si>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</si>
  <si>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</si>
  <si>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</si>
  <si>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</si>
  <si>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</si>
  <si>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</si>
  <si>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</si>
  <si>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</si>
  <si>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</si>
  <si>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</si>
  <si>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</si>
  <si>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</si>
  <si>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</si>
  <si>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</si>
  <si>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</si>
  <si>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</si>
  <si>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</si>
  <si>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</si>
  <si>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</si>
  <si>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</si>
  <si>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</si>
  <si>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</si>
  <si>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</si>
  <si>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</si>
  <si>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</si>
  <si>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</si>
  <si>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</si>
  <si>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</si>
  <si>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</si>
  <si>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</si>
  <si>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</si>
  <si>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</si>
  <si>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</si>
  <si>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</si>
  <si>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</si>
  <si>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</si>
  <si>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</si>
  <si>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</si>
  <si>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</si>
  <si>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</si>
  <si>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</si>
  <si>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</si>
  <si>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</si>
  <si>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</si>
  <si>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</si>
  <si>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</si>
  <si>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</si>
  <si>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</si>
  <si>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</si>
  <si>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</si>
  <si>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</si>
  <si>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</si>
  <si>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</si>
  <si>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</si>
  <si>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</si>
  <si>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</si>
  <si>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</si>
  <si>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</si>
  <si>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</si>
  <si>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</si>
  <si>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</si>
  <si>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</si>
  <si>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</si>
  <si>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</si>
  <si>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</si>
  <si>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</si>
  <si>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</si>
  <si>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</si>
  <si>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</si>
  <si>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</si>
  <si>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</si>
  <si>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</si>
  <si>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</si>
  <si>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</si>
  <si>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</si>
  <si>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</si>
  <si>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</si>
  <si>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</si>
  <si>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</si>
  <si>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</si>
  <si>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</si>
  <si>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</si>
  <si>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</si>
  <si>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</si>
  <si>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</si>
  <si>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</si>
  <si>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</si>
  <si>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</si>
  <si>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</si>
  <si>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</si>
  <si>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</si>
  <si>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</si>
  <si>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</si>
  <si>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</si>
  <si>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</si>
  <si>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</si>
  <si>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</si>
  <si>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</si>
  <si>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</si>
  <si>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</si>
  <si>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</si>
  <si>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</si>
  <si>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</si>
  <si>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</si>
  <si>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</si>
  <si>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</si>
  <si>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</si>
  <si>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</si>
  <si>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</si>
  <si>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</si>
  <si>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</si>
  <si>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</si>
  <si>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</si>
  <si>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</si>
  <si>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</si>
  <si>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</si>
  <si>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</si>
  <si>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</si>
  <si>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</si>
  <si>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</si>
  <si>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</si>
  <si>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</si>
  <si>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</si>
  <si>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</si>
  <si>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</si>
  <si>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</si>
  <si>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</si>
  <si>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</si>
  <si>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</si>
  <si>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</si>
  <si>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</si>
  <si>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</si>
  <si>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</si>
  <si>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</si>
  <si>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</si>
  <si>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</si>
  <si>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</si>
  <si>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</si>
  <si>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</si>
  <si>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</si>
  <si>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</si>
  <si>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</si>
  <si>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</si>
  <si>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</si>
  <si>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</si>
  <si>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</si>
  <si>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</si>
  <si>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</si>
  <si>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</si>
  <si>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</si>
  <si>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</si>
  <si>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</si>
  <si>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</si>
  <si>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</si>
  <si>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</si>
  <si>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</si>
  <si>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</si>
  <si>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</si>
  <si>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</si>
  <si>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</si>
  <si>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</si>
  <si>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</si>
  <si>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</si>
  <si>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</si>
  <si>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</si>
  <si>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</si>
  <si>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</si>
  <si>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</si>
  <si>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</si>
  <si>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</si>
  <si>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</si>
  <si>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</si>
  <si>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</si>
  <si>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</si>
  <si>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</si>
  <si>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</si>
  <si>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</si>
  <si>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</si>
  <si>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</si>
  <si>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</si>
  <si>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</si>
  <si>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</si>
  <si>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</si>
  <si>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</si>
  <si>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</si>
  <si>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</si>
  <si>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</si>
  <si>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</si>
  <si>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</si>
  <si>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</si>
  <si>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</si>
  <si>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</si>
  <si>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</si>
  <si>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</si>
  <si>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</si>
  <si>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</si>
  <si>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</si>
  <si>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</si>
  <si>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</si>
  <si>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</si>
  <si>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</si>
  <si>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</si>
  <si>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</si>
  <si>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</si>
  <si>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</si>
  <si>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</si>
  <si>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</si>
  <si>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</si>
  <si>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</si>
  <si>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</si>
  <si>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</si>
  <si>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</si>
  <si>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</si>
  <si>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</si>
  <si>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</si>
  <si>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</si>
  <si>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</si>
  <si>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</si>
  <si>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</si>
  <si>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</si>
  <si>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</si>
  <si>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</si>
  <si>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</si>
  <si>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</si>
  <si>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</si>
  <si>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</si>
  <si>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</si>
  <si>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</si>
  <si>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</si>
  <si>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</si>
  <si>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</si>
  <si>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</si>
  <si>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</si>
  <si>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</si>
  <si>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</si>
  <si>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</si>
  <si>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</si>
  <si>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</si>
  <si>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</si>
  <si>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</si>
  <si>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</si>
  <si>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</si>
  <si>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</si>
  <si>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</si>
  <si>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</si>
  <si>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</si>
  <si>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</si>
  <si>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</si>
  <si>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</si>
  <si>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</si>
  <si>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</si>
  <si>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</si>
  <si>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</si>
  <si>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</si>
  <si>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</si>
  <si>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</si>
  <si>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</si>
  <si>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</si>
  <si>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</si>
  <si>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</si>
  <si>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</si>
  <si>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</si>
  <si>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</si>
  <si>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</si>
  <si>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</si>
  <si>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</si>
  <si>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</si>
  <si>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</si>
  <si>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</si>
  <si>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</si>
  <si>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</si>
  <si>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</si>
  <si>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</si>
  <si>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</si>
  <si>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</si>
  <si>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</si>
  <si>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</si>
  <si>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</si>
  <si>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</si>
  <si>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</si>
  <si>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</si>
  <si>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</si>
  <si>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</si>
  <si>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</si>
  <si>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</si>
  <si>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</si>
  <si>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</si>
  <si>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</si>
  <si>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</si>
  <si>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</si>
  <si>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</si>
  <si>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</si>
  <si>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</si>
  <si>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</si>
  <si>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</si>
  <si>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</si>
  <si>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</si>
  <si>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</si>
  <si>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</si>
  <si>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</si>
  <si>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</si>
  <si>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</si>
  <si>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</si>
  <si>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</si>
  <si>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</si>
  <si>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</si>
  <si>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</si>
  <si>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</si>
  <si>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</si>
  <si>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</si>
  <si>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</si>
  <si>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</si>
  <si>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</si>
  <si>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</si>
  <si>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</si>
  <si>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</si>
  <si>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</si>
  <si>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</si>
  <si>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</si>
  <si>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</si>
  <si>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</si>
  <si>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</si>
  <si>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</si>
  <si>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</si>
  <si>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</si>
  <si>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</si>
  <si>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</si>
  <si>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</si>
  <si>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</si>
  <si>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</si>
  <si>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</si>
  <si>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</si>
  <si>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</si>
  <si>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</si>
  <si>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</si>
  <si>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</si>
  <si>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</si>
  <si>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</si>
  <si>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</si>
  <si>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</si>
  <si>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</si>
  <si>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</si>
  <si>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</si>
  <si>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</si>
  <si>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</si>
  <si>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</si>
  <si>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</si>
  <si>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</si>
  <si>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</si>
  <si>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</si>
  <si>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</si>
  <si>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</si>
  <si>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</si>
  <si>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</si>
  <si>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</si>
  <si>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</si>
  <si>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</si>
  <si>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</si>
  <si>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</si>
  <si>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</si>
  <si>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</si>
  <si>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</si>
  <si>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</si>
  <si>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</si>
  <si>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</si>
  <si>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</si>
  <si>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</si>
  <si>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</si>
  <si>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</si>
  <si>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</si>
  <si>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</si>
  <si>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</si>
  <si>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</si>
  <si>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</si>
  <si>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</si>
  <si>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</si>
  <si>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</si>
  <si>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</si>
  <si>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</si>
  <si>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</si>
  <si>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</si>
  <si>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</si>
  <si>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</si>
  <si>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</si>
  <si>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</si>
  <si>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</si>
  <si>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</si>
  <si>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</si>
  <si>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</si>
  <si>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</si>
  <si>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</si>
  <si>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</si>
  <si>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</si>
  <si>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</si>
  <si>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</si>
  <si>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</si>
  <si>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</si>
  <si>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</si>
  <si>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</si>
  <si>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</si>
  <si>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</si>
  <si>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</si>
  <si>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</si>
  <si>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</si>
  <si>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</si>
  <si>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</si>
  <si>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</si>
  <si>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</si>
  <si>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</si>
  <si>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</si>
  <si>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</si>
  <si>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</si>
  <si>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</si>
  <si>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</si>
  <si>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</si>
  <si>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</si>
  <si>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</si>
  <si>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</si>
  <si>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</si>
  <si>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</si>
  <si>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</si>
  <si>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</si>
  <si>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</si>
  <si>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</si>
  <si>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</si>
  <si>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</si>
  <si>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</si>
  <si>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</si>
  <si>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</si>
  <si>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</si>
  <si>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</si>
  <si>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</si>
  <si>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</si>
  <si>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</si>
  <si>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</si>
  <si>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</si>
  <si>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</si>
  <si>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</si>
  <si>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</si>
  <si>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</si>
  <si>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</si>
  <si>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</si>
  <si>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</si>
  <si>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</si>
  <si>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</si>
  <si>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</si>
  <si>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</si>
  <si>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</si>
  <si>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</si>
  <si>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</si>
  <si>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</si>
  <si>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</si>
  <si>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</si>
  <si>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</si>
  <si>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</si>
  <si>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</si>
  <si>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</si>
  <si>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</si>
  <si>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</si>
  <si>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</si>
  <si>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</si>
  <si>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</si>
  <si>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</si>
  <si>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</si>
  <si>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</si>
  <si>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</si>
  <si>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</si>
  <si>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</si>
  <si>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</si>
  <si>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</si>
  <si>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</si>
  <si>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</si>
  <si>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</si>
  <si>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</si>
  <si>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</si>
  <si>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</si>
  <si>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</si>
  <si>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</si>
  <si>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</si>
  <si>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</si>
  <si>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</si>
  <si>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</si>
  <si>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</si>
  <si>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</si>
  <si>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</si>
  <si>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</si>
  <si>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</si>
  <si>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</si>
  <si>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</si>
  <si>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</si>
  <si>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</si>
  <si>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</si>
  <si>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</si>
  <si>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</si>
  <si>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</si>
  <si>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</si>
  <si>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</si>
  <si>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</si>
  <si>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</si>
  <si>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</si>
  <si>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</si>
  <si>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</si>
  <si>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</si>
  <si>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</si>
  <si>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</si>
  <si>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</si>
  <si>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</si>
  <si>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</si>
  <si>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</si>
  <si>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</si>
  <si>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</si>
  <si>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</si>
  <si>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</si>
  <si>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</si>
  <si>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</si>
  <si>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</si>
  <si>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</si>
  <si>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</si>
  <si>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</si>
  <si>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</si>
  <si>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</si>
  <si>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</si>
  <si>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</si>
  <si>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</si>
  <si>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</si>
  <si>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</si>
  <si>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</si>
  <si>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</si>
  <si>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</si>
  <si>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</si>
  <si>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</si>
  <si>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</si>
  <si>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</si>
  <si>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</si>
  <si>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</si>
  <si>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</si>
  <si>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</si>
  <si>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</si>
  <si>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</si>
  <si>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</si>
  <si>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</si>
  <si>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</si>
  <si>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</si>
  <si>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</si>
  <si>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</si>
  <si>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</si>
  <si>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</si>
  <si>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</si>
  <si>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</si>
  <si>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</si>
  <si>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</si>
  <si>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</si>
  <si>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</si>
  <si>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</si>
  <si>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</si>
  <si>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</si>
  <si>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</si>
  <si>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</si>
  <si>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</si>
  <si>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</si>
  <si>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</si>
  <si>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</si>
  <si>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</si>
  <si>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</si>
  <si>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</si>
  <si>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</si>
  <si>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</si>
  <si>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</si>
  <si>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</si>
  <si>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</si>
  <si>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</si>
  <si>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</si>
  <si>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</si>
  <si>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</si>
  <si>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</si>
  <si>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</si>
  <si>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</si>
  <si>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</si>
  <si>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</si>
  <si>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</si>
  <si>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</si>
  <si>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</si>
  <si>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</si>
  <si>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</si>
  <si>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</si>
  <si>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</si>
  <si>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</si>
  <si>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</si>
  <si>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</si>
  <si>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</si>
  <si>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</si>
  <si>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</si>
  <si>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</si>
  <si>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</si>
  <si>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</si>
  <si>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</si>
  <si>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</si>
  <si>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</si>
  <si>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</si>
  <si>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</si>
  <si>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</si>
  <si>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</si>
  <si>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</si>
  <si>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</si>
  <si>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</si>
  <si>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</si>
  <si>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</si>
  <si>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</si>
  <si>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</si>
  <si>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</si>
  <si>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</si>
  <si>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</si>
  <si>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</si>
  <si>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</si>
  <si>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</si>
  <si>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</si>
  <si>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</si>
  <si>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</si>
  <si>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</si>
  <si>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</si>
  <si>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</si>
  <si>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</si>
  <si>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</si>
  <si>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</si>
  <si>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</si>
  <si>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</si>
  <si>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</si>
  <si>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</si>
  <si>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</si>
  <si>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</si>
  <si>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</si>
  <si>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</si>
  <si>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</si>
  <si>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</si>
  <si>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</si>
  <si>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</si>
  <si>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</si>
  <si>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</si>
  <si>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</si>
  <si>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</si>
  <si>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</si>
  <si>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</si>
  <si>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</si>
  <si>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</si>
  <si>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</si>
  <si>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</si>
  <si>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</si>
  <si>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</si>
  <si>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</si>
  <si>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</si>
  <si>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</si>
  <si>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</si>
  <si>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</si>
  <si>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</si>
  <si>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</si>
  <si>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</si>
  <si>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</si>
  <si>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</si>
  <si>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</si>
  <si>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</si>
  <si>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</si>
  <si>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</si>
  <si>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</si>
  <si>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</si>
  <si>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</si>
  <si>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</si>
  <si>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</si>
  <si>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</si>
  <si>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</si>
  <si>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</si>
  <si>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</si>
  <si>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</si>
  <si>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</si>
  <si>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</si>
  <si>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</si>
  <si>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</si>
  <si>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</si>
  <si>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</si>
  <si>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</si>
  <si>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</si>
  <si>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</si>
  <si>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</si>
  <si>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</si>
  <si>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</si>
  <si>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</si>
  <si>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</si>
  <si>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</si>
  <si>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</si>
  <si>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</si>
  <si>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</si>
  <si>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</si>
  <si>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</si>
  <si>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</si>
  <si>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</si>
  <si>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</si>
  <si>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</si>
  <si>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</si>
  <si>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</si>
  <si>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</si>
  <si>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</si>
  <si>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</si>
  <si>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</si>
  <si>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</si>
  <si>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</si>
  <si>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</si>
  <si>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</si>
  <si>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</si>
  <si>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</si>
  <si>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</si>
  <si>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</si>
  <si>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</si>
  <si>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</si>
  <si>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</si>
  <si>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</si>
  <si>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</si>
  <si>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</si>
  <si>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</si>
  <si>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</si>
  <si>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</si>
  <si>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</si>
  <si>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</si>
  <si>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</si>
  <si>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</si>
  <si>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</si>
  <si>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</si>
  <si>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</si>
  <si>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</si>
  <si>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</si>
  <si>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</si>
  <si>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</si>
  <si>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</si>
  <si>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</si>
  <si>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</si>
  <si>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</si>
  <si>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</si>
  <si>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</si>
  <si>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</si>
  <si>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</si>
  <si>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</si>
  <si>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</si>
  <si>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</si>
  <si>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</si>
  <si>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</si>
  <si>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</si>
  <si>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</si>
  <si>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</si>
  <si>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</si>
  <si>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</si>
  <si>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</si>
  <si>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</si>
  <si>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</si>
  <si>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</si>
  <si>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</si>
  <si>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</si>
  <si>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</si>
  <si>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</si>
  <si>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</si>
  <si>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</si>
  <si>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</si>
  <si>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</si>
  <si>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</si>
  <si>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</si>
  <si>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</si>
  <si>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</si>
  <si>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</si>
  <si>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</si>
  <si>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</si>
  <si>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</si>
  <si>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</si>
  <si>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</si>
  <si>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</si>
  <si>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</si>
  <si>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</si>
  <si>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</si>
  <si>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</si>
  <si>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</si>
  <si>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</si>
  <si>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</si>
  <si>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</si>
  <si>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</si>
  <si>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</si>
  <si>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</si>
  <si>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</si>
  <si>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</si>
  <si>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</si>
  <si>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</si>
  <si>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</si>
  <si>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</si>
  <si>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</si>
  <si>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</si>
  <si>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</si>
  <si>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</si>
  <si>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</si>
  <si>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</si>
  <si>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</si>
  <si>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</si>
  <si>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</si>
  <si>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</si>
  <si>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</si>
  <si>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</si>
  <si>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</si>
  <si>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</si>
  <si>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</si>
  <si>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</si>
  <si>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</si>
  <si>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</si>
  <si>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</si>
  <si>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</si>
  <si>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</si>
  <si>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</si>
  <si>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</si>
  <si>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</si>
  <si>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</si>
  <si>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</si>
  <si>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</si>
  <si>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</si>
  <si>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</si>
  <si>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</si>
  <si>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</si>
  <si>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</si>
  <si>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</si>
  <si>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</si>
  <si>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</si>
  <si>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</si>
  <si>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</si>
  <si>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</si>
  <si>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</si>
  <si>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</si>
  <si>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</si>
  <si>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</si>
  <si>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</si>
  <si>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</si>
  <si>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</si>
  <si>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</si>
  <si>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</si>
  <si>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</si>
  <si>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</si>
  <si>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</si>
  <si>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</si>
  <si>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</si>
  <si>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</si>
  <si>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</si>
  <si>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</si>
  <si>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</si>
  <si>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</si>
  <si>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</si>
  <si>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</si>
  <si>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</si>
  <si>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</si>
  <si>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</si>
  <si>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</si>
  <si>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</si>
  <si>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</si>
  <si>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</si>
  <si>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</si>
  <si>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</si>
  <si>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</si>
  <si>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</si>
  <si>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</si>
  <si>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</si>
  <si>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</si>
  <si>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</si>
  <si>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</si>
  <si>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</si>
  <si>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</si>
  <si>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</si>
  <si>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</si>
  <si>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</si>
  <si>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</si>
  <si>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</si>
  <si>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</si>
  <si>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</si>
  <si>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</si>
  <si>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</si>
  <si>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</si>
  <si>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</si>
  <si>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</si>
  <si>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</si>
  <si>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</si>
  <si>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</si>
  <si>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</si>
  <si>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</si>
  <si>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</si>
  <si>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</si>
  <si>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</si>
  <si>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</si>
  <si>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</si>
  <si>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</si>
  <si>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</si>
  <si>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</si>
  <si>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</si>
  <si>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</si>
  <si>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</si>
  <si>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</si>
  <si>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</si>
  <si>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</si>
  <si>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</si>
  <si>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</si>
  <si>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</si>
  <si>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</si>
  <si>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</si>
  <si>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</si>
  <si>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</si>
  <si>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</si>
  <si>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</si>
  <si>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</si>
  <si>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</si>
  <si>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</si>
  <si>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</si>
  <si>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</si>
  <si>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</si>
  <si>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</si>
  <si>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</si>
  <si>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</si>
  <si>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</si>
  <si>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</si>
  <si>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</si>
  <si>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</si>
  <si>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</si>
  <si>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</si>
  <si>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</si>
  <si>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</si>
  <si>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</si>
  <si>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</si>
  <si>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</si>
  <si>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</si>
  <si>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</si>
  <si>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</si>
  <si>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</si>
  <si>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</si>
  <si>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</si>
  <si>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</si>
  <si>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</si>
  <si>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</si>
  <si>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</si>
  <si>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</si>
  <si>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</si>
  <si>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</si>
  <si>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</si>
  <si>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</si>
  <si>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</si>
  <si>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</si>
  <si>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</si>
  <si>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</si>
  <si>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</si>
  <si>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</si>
  <si>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</si>
  <si>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</si>
  <si>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</si>
  <si>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</si>
  <si>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</si>
  <si>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</si>
  <si>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</si>
  <si>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</si>
  <si>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</si>
  <si>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</si>
  <si>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</si>
  <si>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</si>
  <si>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</si>
  <si>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</si>
  <si>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</si>
  <si>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</si>
  <si>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</si>
  <si>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</si>
  <si>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</si>
  <si>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</si>
  <si>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</si>
  <si>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</si>
  <si>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</si>
  <si>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</si>
  <si>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</si>
  <si>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</si>
  <si>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</si>
  <si>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</si>
  <si>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</si>
  <si>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</si>
  <si>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</si>
  <si>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</si>
  <si>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</si>
  <si>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</si>
  <si>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</si>
  <si>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</si>
  <si>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</si>
  <si>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</si>
  <si>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</si>
  <si>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</si>
  <si>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</si>
  <si>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</si>
  <si>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</si>
  <si>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</si>
  <si>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</si>
  <si>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</si>
  <si>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</si>
  <si>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</si>
  <si>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</si>
  <si>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</si>
  <si>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</si>
  <si>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</si>
  <si>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</si>
  <si>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</si>
  <si>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</si>
  <si>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</si>
  <si>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</si>
  <si>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</si>
  <si>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</si>
  <si>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</si>
  <si>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</si>
  <si>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</si>
  <si>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</si>
  <si>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</si>
  <si>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</si>
  <si>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</si>
  <si>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</si>
  <si>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</si>
  <si>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</si>
  <si>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</si>
  <si>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</si>
  <si>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</si>
  <si>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</si>
  <si>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</si>
  <si>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</si>
  <si>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</si>
  <si>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</si>
  <si>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</si>
  <si>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</si>
  <si>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</si>
  <si>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</si>
  <si>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</si>
  <si>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</si>
  <si>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</si>
  <si>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</si>
  <si>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</si>
  <si>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</si>
  <si>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</si>
  <si>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</si>
  <si>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</si>
  <si>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</si>
  <si>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</si>
  <si>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</si>
  <si>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</si>
  <si>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</si>
  <si>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</si>
  <si>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</si>
  <si>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</si>
  <si>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</si>
  <si>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</si>
  <si>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</si>
  <si>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</si>
  <si>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</si>
  <si>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</si>
  <si>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</si>
  <si>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</si>
  <si>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</si>
  <si>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</si>
  <si>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</si>
  <si>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</si>
  <si>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</si>
  <si>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</si>
  <si>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</si>
  <si>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</si>
  <si>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</si>
  <si>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</si>
  <si>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</si>
  <si>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</si>
  <si>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</si>
  <si>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</si>
  <si>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</si>
  <si>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</si>
  <si>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</si>
  <si>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</si>
  <si>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</si>
  <si>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</si>
  <si>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</si>
  <si>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</si>
  <si>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</si>
  <si>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</si>
  <si>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</si>
  <si>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</si>
  <si>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</si>
  <si>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</si>
  <si>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</si>
  <si>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</si>
  <si>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</si>
  <si>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</si>
  <si>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</si>
  <si>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</si>
  <si>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</si>
  <si>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</si>
  <si>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</si>
  <si>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</si>
  <si>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</si>
  <si>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</si>
  <si>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</si>
  <si>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</si>
  <si>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</si>
  <si>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</si>
  <si>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</si>
  <si>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</si>
  <si>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</si>
  <si>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</si>
  <si>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</si>
  <si>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</si>
  <si>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</si>
  <si>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</si>
  <si>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</si>
  <si>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</si>
  <si>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</si>
  <si>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</si>
  <si>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</si>
  <si>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</si>
  <si>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</si>
  <si>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</si>
  <si>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</si>
  <si>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</si>
  <si>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</si>
  <si>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</si>
  <si>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</si>
  <si>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</si>
  <si>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</si>
  <si>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</si>
  <si>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</si>
  <si>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</si>
  <si>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</si>
  <si>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</si>
  <si>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</si>
  <si>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</si>
  <si>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</si>
  <si>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</si>
  <si>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</si>
  <si>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</si>
  <si>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</si>
  <si>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</si>
  <si>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</si>
  <si>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</si>
  <si>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</si>
  <si>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</si>
  <si>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</si>
  <si>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</si>
  <si>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</si>
  <si>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</si>
  <si>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</si>
  <si>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</si>
  <si>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</si>
  <si>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</si>
  <si>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</si>
  <si>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</si>
  <si>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</si>
  <si>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</si>
  <si>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</si>
  <si>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</si>
  <si>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</si>
  <si>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</si>
  <si>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</si>
  <si>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</si>
  <si>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</si>
  <si>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</si>
  <si>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</si>
  <si>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</si>
  <si>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</si>
  <si>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</si>
  <si>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</si>
  <si>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</si>
  <si>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</si>
  <si>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</si>
  <si>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</si>
  <si>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</si>
  <si>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</si>
  <si>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</si>
  <si>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</si>
  <si>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</si>
  <si>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</si>
  <si>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</si>
  <si>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</si>
  <si>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</si>
  <si>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</si>
  <si>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</si>
  <si>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</si>
  <si>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</si>
  <si>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</si>
  <si>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</si>
  <si>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</si>
  <si>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</si>
  <si>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</si>
  <si>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</si>
  <si>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</si>
  <si>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</si>
  <si>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</si>
  <si>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</si>
  <si>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</si>
  <si>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</si>
  <si>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</si>
  <si>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</si>
  <si>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</si>
  <si>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</si>
  <si>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</si>
  <si>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</si>
  <si>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</si>
  <si>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</si>
  <si>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</si>
  <si>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</si>
  <si>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</si>
  <si>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</si>
  <si>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</si>
  <si>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</si>
  <si>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</si>
  <si>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</si>
  <si>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</si>
  <si>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</si>
  <si>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</si>
  <si>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</si>
  <si>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</si>
  <si>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</si>
  <si>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</si>
  <si>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</si>
  <si>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</si>
  <si>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</si>
  <si>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</si>
  <si>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</si>
  <si>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</si>
  <si>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</si>
  <si>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</si>
  <si>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</si>
  <si>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</si>
  <si>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</si>
  <si>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</si>
  <si>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</si>
  <si>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</si>
  <si>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</si>
  <si>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</si>
  <si>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</si>
  <si>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</si>
  <si>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</si>
  <si>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</si>
  <si>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</si>
  <si>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</si>
  <si>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</si>
  <si>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</si>
  <si>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</si>
  <si>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</si>
  <si>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</si>
  <si>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</si>
  <si>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</si>
  <si>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</si>
  <si>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</si>
  <si>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</si>
  <si>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</si>
  <si>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</si>
  <si>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</si>
  <si>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</si>
  <si>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</si>
  <si>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</si>
  <si>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</si>
  <si>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</si>
  <si>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</si>
  <si>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</si>
  <si>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</si>
  <si>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</si>
  <si>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</si>
  <si>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</si>
  <si>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</si>
  <si>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</si>
  <si>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</si>
  <si>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</si>
  <si>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</si>
  <si>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</si>
  <si>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</si>
  <si>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</si>
  <si>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</si>
  <si>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</si>
  <si>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</si>
  <si>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</si>
  <si>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</si>
  <si>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</si>
  <si>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</si>
  <si>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</si>
  <si>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</si>
  <si>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</si>
  <si>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</si>
  <si>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</si>
  <si>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</si>
  <si>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</si>
  <si>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</si>
  <si>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</si>
  <si>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</si>
  <si>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</si>
  <si>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</si>
  <si>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</si>
  <si>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</si>
  <si>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</si>
  <si>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</si>
  <si>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</si>
  <si>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</si>
  <si>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</si>
  <si>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</si>
  <si>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</si>
  <si>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</si>
  <si>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</si>
  <si>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</si>
  <si>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</si>
  <si>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</si>
  <si>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</si>
  <si>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</si>
  <si>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</si>
  <si>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</si>
  <si>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</si>
  <si>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</si>
  <si>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</si>
  <si>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</si>
  <si>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</si>
  <si>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</si>
  <si>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</si>
  <si>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</si>
  <si>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</si>
  <si>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</si>
  <si>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</si>
  <si>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</si>
  <si>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</si>
  <si>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</si>
  <si>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</si>
  <si>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</si>
  <si>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</si>
  <si>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</si>
  <si>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</si>
  <si>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</si>
  <si>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</si>
  <si>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</si>
  <si>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</si>
  <si>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</si>
  <si>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</si>
  <si>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</si>
  <si>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</si>
  <si>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</si>
  <si>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</si>
  <si>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</si>
  <si>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</si>
  <si>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</si>
  <si>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</si>
  <si>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</si>
  <si>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</si>
  <si>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</si>
  <si>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</si>
  <si>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</si>
  <si>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</si>
  <si>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</si>
  <si>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</si>
  <si>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</si>
  <si>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</si>
  <si>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</si>
  <si>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</si>
  <si>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</si>
  <si>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</si>
  <si>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</si>
  <si>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</si>
  <si>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</si>
  <si>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</si>
  <si>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</si>
  <si>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</si>
  <si>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</si>
  <si>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</si>
  <si>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</si>
  <si>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</si>
  <si>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</si>
  <si>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</si>
  <si>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</si>
  <si>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</si>
  <si>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</si>
  <si>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</si>
  <si>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</si>
  <si>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</si>
  <si>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</si>
  <si>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</si>
  <si>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</si>
  <si>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</si>
  <si>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</si>
  <si>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</si>
  <si>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</si>
  <si>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</si>
  <si>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</si>
  <si>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</si>
  <si>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</si>
  <si>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</si>
  <si>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</si>
  <si>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</si>
  <si>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</si>
  <si>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</si>
  <si>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</si>
  <si>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</si>
  <si>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</si>
  <si>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</si>
  <si>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</si>
  <si>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</si>
  <si>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</si>
  <si>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</si>
  <si>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</si>
  <si>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</si>
  <si>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</si>
  <si>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</si>
  <si>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</si>
  <si>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</si>
  <si>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</si>
  <si>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</si>
  <si>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</si>
  <si>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</si>
  <si>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</si>
  <si>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</si>
  <si>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</si>
  <si>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</si>
  <si>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</si>
  <si>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</si>
  <si>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</si>
  <si>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</si>
  <si>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</si>
  <si>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</si>
  <si>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</si>
  <si>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</si>
  <si>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</si>
  <si>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</si>
  <si>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</si>
  <si>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</si>
  <si>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</si>
  <si>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</si>
  <si>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</si>
  <si>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</si>
  <si>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</si>
  <si>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</si>
  <si>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</si>
  <si>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</si>
  <si>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</si>
  <si>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</si>
  <si>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</si>
  <si>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</si>
  <si>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</si>
  <si>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</si>
  <si>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</si>
  <si>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</si>
  <si>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</si>
  <si>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</si>
  <si>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</si>
  <si>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</si>
  <si>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</si>
  <si>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</si>
  <si>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</si>
  <si>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</si>
  <si>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</si>
  <si>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</si>
  <si>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</si>
  <si>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</si>
  <si>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</si>
  <si>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</si>
  <si>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</si>
  <si>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</si>
  <si>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</si>
  <si>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</si>
  <si>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</si>
  <si>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</si>
  <si>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</si>
  <si>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</si>
  <si>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</si>
  <si>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</si>
  <si>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</si>
  <si>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</si>
  <si>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</si>
  <si>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</si>
  <si>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</si>
  <si>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</si>
  <si>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</si>
  <si>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</si>
  <si>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</si>
  <si>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</si>
  <si>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</si>
  <si>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</si>
  <si>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</si>
  <si>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</si>
  <si>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</si>
  <si>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</si>
  <si>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</si>
  <si>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</si>
  <si>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</si>
  <si>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</si>
  <si>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</si>
  <si>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</si>
  <si>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</si>
  <si>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</si>
  <si>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</si>
  <si>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</si>
  <si>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</si>
  <si>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</si>
  <si>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</si>
  <si>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</si>
  <si>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</si>
  <si>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</si>
  <si>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</si>
  <si>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</si>
  <si>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</si>
  <si>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</si>
  <si>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</si>
  <si>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</si>
  <si>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</si>
  <si>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</si>
  <si>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</si>
  <si>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</si>
  <si>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</si>
  <si>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</si>
  <si>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</si>
  <si>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</si>
  <si>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</si>
  <si>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</si>
  <si>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</si>
  <si>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</si>
  <si>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</si>
  <si>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</si>
  <si>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</si>
  <si>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</si>
  <si>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</si>
  <si>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</si>
  <si>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</si>
  <si>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</si>
  <si>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</si>
  <si>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</si>
  <si>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</si>
  <si>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</si>
  <si>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</si>
  <si>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</si>
  <si>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</si>
  <si>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</si>
  <si>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</si>
  <si>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</si>
  <si>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</si>
  <si>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</si>
  <si>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</si>
  <si>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</si>
  <si>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</si>
  <si>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</si>
  <si>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</si>
  <si>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</si>
  <si>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</si>
  <si>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</si>
  <si>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</si>
  <si>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</si>
  <si>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</si>
  <si>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</si>
  <si>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</si>
  <si>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</si>
  <si>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</si>
  <si>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</si>
  <si>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</si>
  <si>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</si>
  <si>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</si>
  <si>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</si>
  <si>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</si>
  <si>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</si>
  <si>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</si>
  <si>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</si>
  <si>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</si>
  <si>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</si>
  <si>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</si>
  <si>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</si>
  <si>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</si>
  <si>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</si>
  <si>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</si>
  <si>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</si>
  <si>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</si>
  <si>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</si>
  <si>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</si>
  <si>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</si>
  <si>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</si>
  <si>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</si>
  <si>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</si>
  <si>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</si>
  <si>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</si>
  <si>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</si>
  <si>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</si>
  <si>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</si>
  <si>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</si>
  <si>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</si>
  <si>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</si>
  <si>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</si>
  <si>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</si>
  <si>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</si>
  <si>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</si>
  <si>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</si>
  <si>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</si>
  <si>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</si>
  <si>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</si>
  <si>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</si>
  <si>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</si>
  <si>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</si>
  <si>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</si>
  <si>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</si>
  <si>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</si>
  <si>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</si>
  <si>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</si>
  <si>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</si>
  <si>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</si>
  <si>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</si>
  <si>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</si>
  <si>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</si>
  <si>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</si>
  <si>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</si>
  <si>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</si>
  <si>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</si>
  <si>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</si>
  <si>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</si>
  <si>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</si>
  <si>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</si>
  <si>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</si>
  <si>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</si>
  <si>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</si>
  <si>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</si>
  <si>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</si>
  <si>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</si>
  <si>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</si>
  <si>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</si>
  <si>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</si>
  <si>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</si>
  <si>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</si>
  <si>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</si>
  <si>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</si>
  <si>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</si>
  <si>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</si>
  <si>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</si>
  <si>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</si>
  <si>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</si>
  <si>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</si>
  <si>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</si>
  <si>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</si>
  <si>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</si>
  <si>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</si>
  <si>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</si>
  <si>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</si>
  <si>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</si>
  <si>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</si>
  <si>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</si>
  <si>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</si>
  <si>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</si>
  <si>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</si>
  <si>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</si>
  <si>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</si>
  <si>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</si>
  <si>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</si>
  <si>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</si>
  <si>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</si>
  <si>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</si>
  <si>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</si>
  <si>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</si>
  <si>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</si>
  <si>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</si>
  <si>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</si>
  <si>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</si>
  <si>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</si>
  <si>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</si>
  <si>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</si>
  <si>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</si>
  <si>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</si>
  <si>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</si>
  <si>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</si>
  <si>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</si>
  <si>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</si>
  <si>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</si>
  <si>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</si>
  <si>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</si>
  <si>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</si>
  <si>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</si>
  <si>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</si>
  <si>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</si>
  <si>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</si>
  <si>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</si>
  <si>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</si>
  <si>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</si>
  <si>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</si>
  <si>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</si>
  <si>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</si>
  <si>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</si>
  <si>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</si>
  <si>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</si>
  <si>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</si>
  <si>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</si>
  <si>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</si>
  <si>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</si>
  <si>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</si>
  <si>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</si>
  <si>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</si>
  <si>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</si>
  <si>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</si>
  <si>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</si>
  <si>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</si>
  <si>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</si>
  <si>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</si>
  <si>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</si>
  <si>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</si>
  <si>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</si>
  <si>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</si>
  <si>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</si>
  <si>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</si>
  <si>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</si>
  <si>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</si>
  <si>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</si>
  <si>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</si>
  <si>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</si>
  <si>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</si>
  <si>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</si>
  <si>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</si>
  <si>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</si>
  <si>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</si>
  <si>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</si>
  <si>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</si>
  <si>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</si>
  <si>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</si>
  <si>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</si>
  <si>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</si>
  <si>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</si>
  <si>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</si>
  <si>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</si>
  <si>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</si>
  <si>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</si>
  <si>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</si>
  <si>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</si>
  <si>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</si>
  <si>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</si>
  <si>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</si>
  <si>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</si>
  <si>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</si>
  <si>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</si>
  <si>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</si>
  <si>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</si>
  <si>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</si>
  <si>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</si>
  <si>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</si>
  <si>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</si>
  <si>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</si>
  <si>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</si>
  <si>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</si>
  <si>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</si>
  <si>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</si>
  <si>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</si>
  <si>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</si>
  <si>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</si>
  <si>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</si>
  <si>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</si>
  <si>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</si>
  <si>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</si>
  <si>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</si>
  <si>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</si>
  <si>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</si>
  <si>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</si>
  <si>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</si>
  <si>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</si>
  <si>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</si>
  <si>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</si>
  <si>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</si>
  <si>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</si>
  <si>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</si>
  <si>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</si>
  <si>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</si>
  <si>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</si>
  <si>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</si>
  <si>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</si>
  <si>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</si>
  <si>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</si>
  <si>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</si>
  <si>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</si>
  <si>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</si>
  <si>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</si>
  <si>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</si>
  <si>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</si>
  <si>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</si>
  <si>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</si>
  <si>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</si>
  <si>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</si>
  <si>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</si>
  <si>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</si>
  <si>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</si>
  <si>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</si>
  <si>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</si>
  <si>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</si>
  <si>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</si>
  <si>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</si>
  <si>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</si>
  <si>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</si>
  <si>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</si>
  <si>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</si>
  <si>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</si>
  <si>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</si>
  <si>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</si>
  <si>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</si>
  <si>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</si>
  <si>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</si>
  <si>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</si>
  <si>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</si>
  <si>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</si>
  <si>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</si>
  <si>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</si>
  <si>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</si>
  <si>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</si>
  <si>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</si>
  <si>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</si>
  <si>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</si>
  <si>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</si>
  <si>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</si>
  <si>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</si>
  <si>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</si>
  <si>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</si>
  <si>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</si>
  <si>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</si>
  <si>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</si>
  <si>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</si>
  <si>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</si>
  <si>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</si>
  <si>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</si>
  <si>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</si>
  <si>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</si>
  <si>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</si>
  <si>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</si>
  <si>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</si>
  <si>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</si>
  <si>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</si>
  <si>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</si>
  <si>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</si>
  <si>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</si>
  <si>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</si>
  <si>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</si>
  <si>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</si>
  <si>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</si>
  <si>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</si>
  <si>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</si>
  <si>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</si>
  <si>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</si>
  <si>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</si>
  <si>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</si>
  <si>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</si>
  <si>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</si>
  <si>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</si>
  <si>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</si>
  <si>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</si>
  <si>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</si>
  <si>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</si>
  <si>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</si>
  <si>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</si>
  <si>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</si>
  <si>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</si>
  <si>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</si>
  <si>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</si>
  <si>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</si>
  <si>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</si>
  <si>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</si>
  <si>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</si>
  <si>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</si>
  <si>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</si>
  <si>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</si>
  <si>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</si>
  <si>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</si>
  <si>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</si>
  <si>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</si>
  <si>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</si>
  <si>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</si>
  <si>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</si>
  <si>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</si>
  <si>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</si>
  <si>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</si>
  <si>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</si>
  <si>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</si>
  <si>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</si>
  <si>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</si>
  <si>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</si>
  <si>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</si>
  <si>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</si>
  <si>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</si>
  <si>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</si>
  <si>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</si>
  <si>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</si>
  <si>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</si>
  <si>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</si>
  <si>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</si>
  <si>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</si>
  <si>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</si>
  <si>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</si>
  <si>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</si>
  <si>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</si>
  <si>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</si>
  <si>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</si>
  <si>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</si>
  <si>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</si>
  <si>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</si>
  <si>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</si>
  <si>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</si>
  <si>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</si>
  <si>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</si>
  <si>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</si>
  <si>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</si>
  <si>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</si>
  <si>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</si>
  <si>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</si>
  <si>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</si>
  <si>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</si>
  <si>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</si>
  <si>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</si>
  <si>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</si>
  <si>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</si>
  <si>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</si>
  <si>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</si>
  <si>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</si>
  <si>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</si>
  <si>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</si>
  <si>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</si>
  <si>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</si>
  <si>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</si>
  <si>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</si>
  <si>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</si>
  <si>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</si>
  <si>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</si>
  <si>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</si>
  <si>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</si>
  <si>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</si>
  <si>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</si>
  <si>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</si>
  <si>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</si>
  <si>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</si>
  <si>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</si>
  <si>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</si>
  <si>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</si>
  <si>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</si>
  <si>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</si>
  <si>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</si>
  <si>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</si>
  <si>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</si>
  <si>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</si>
  <si>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</si>
  <si>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</si>
  <si>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</si>
  <si>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</si>
  <si>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</si>
  <si>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</si>
  <si>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</si>
  <si>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</si>
  <si>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</si>
  <si>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</si>
  <si>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</si>
  <si>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</si>
  <si>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</si>
  <si>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</si>
  <si>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</si>
  <si>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</si>
  <si>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</si>
  <si>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</si>
  <si>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</si>
  <si>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</si>
  <si>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</si>
  <si>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</si>
  <si>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</si>
  <si>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</si>
  <si>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</si>
  <si>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</si>
  <si>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</si>
  <si>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</si>
  <si>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</si>
  <si>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</si>
  <si>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</si>
  <si>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</si>
  <si>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</si>
  <si>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</si>
  <si>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</si>
  <si>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</si>
  <si>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</si>
  <si>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</si>
  <si>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</si>
  <si>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</si>
  <si>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</si>
  <si>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</si>
  <si>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</si>
  <si>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</si>
  <si>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</si>
  <si>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</si>
  <si>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</si>
  <si>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</si>
  <si>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</si>
  <si>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</si>
  <si>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</si>
  <si>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</si>
  <si>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</si>
  <si>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</si>
  <si>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</si>
  <si>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</si>
  <si>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</si>
  <si>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</si>
  <si>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</si>
  <si>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</si>
  <si>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</si>
  <si>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</si>
  <si>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</si>
  <si>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</si>
  <si>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</si>
  <si>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</si>
  <si>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</si>
  <si>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</si>
  <si>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</si>
  <si>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</si>
  <si>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</si>
  <si>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</si>
  <si>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</si>
  <si>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</si>
  <si>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</si>
  <si>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</si>
  <si>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</si>
  <si>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</si>
  <si>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</si>
  <si>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</si>
  <si>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</si>
  <si>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</si>
  <si>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</si>
  <si>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</si>
  <si>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</si>
  <si>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</si>
  <si>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</si>
  <si>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</si>
  <si>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</si>
  <si>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</si>
  <si>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</si>
  <si>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</si>
  <si>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</si>
  <si>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</si>
  <si>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</si>
  <si>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</si>
  <si>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</si>
  <si>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</si>
  <si>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</si>
  <si>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</si>
  <si>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</si>
  <si>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</si>
  <si>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</si>
  <si>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</si>
  <si>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</si>
  <si>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</si>
  <si>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</si>
  <si>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</si>
  <si>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</si>
  <si>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</si>
  <si>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</si>
  <si>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</si>
  <si>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</si>
  <si>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</si>
  <si>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</si>
  <si>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</si>
  <si>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</si>
  <si>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</si>
  <si>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</si>
  <si>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</si>
  <si>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</si>
  <si>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</si>
  <si>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</si>
  <si>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</si>
  <si>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</si>
  <si>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</si>
  <si>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</si>
  <si>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</si>
  <si>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</si>
  <si>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</si>
  <si>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</si>
  <si>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</si>
  <si>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</si>
  <si>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</si>
  <si>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</si>
  <si>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</si>
  <si>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</si>
  <si>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</si>
  <si>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</si>
  <si>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</si>
  <si>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</si>
  <si>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</si>
  <si>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</si>
  <si>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</si>
  <si>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</si>
  <si>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</si>
  <si>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</si>
  <si>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</si>
  <si>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</si>
  <si>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</si>
  <si>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</si>
  <si>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</si>
  <si>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</si>
  <si>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</si>
  <si>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</si>
  <si>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</si>
  <si>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</si>
  <si>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</si>
  <si>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</si>
  <si>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</si>
  <si>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</si>
  <si>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</si>
  <si>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</si>
  <si>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</si>
  <si>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</si>
  <si>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</si>
  <si>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</si>
  <si>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</si>
  <si>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</si>
  <si>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</si>
  <si>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</si>
  <si>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</si>
  <si>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</si>
  <si>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</si>
  <si>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</si>
  <si>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</si>
  <si>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</si>
  <si>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</si>
  <si>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</si>
  <si>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</si>
  <si>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</si>
  <si>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</si>
  <si>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</si>
  <si>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</si>
  <si>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</si>
  <si>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</si>
  <si>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</si>
  <si>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</si>
  <si>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</si>
  <si>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</si>
  <si>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</si>
  <si>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</si>
  <si>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</si>
  <si>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</si>
  <si>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</si>
  <si>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</si>
  <si>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</si>
  <si>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</si>
  <si>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</si>
  <si>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</si>
  <si>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</si>
  <si>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</si>
  <si>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</si>
  <si>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</si>
  <si>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</si>
  <si>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</si>
  <si>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</si>
  <si>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</si>
  <si>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</si>
  <si>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</si>
  <si>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</si>
  <si>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</si>
  <si>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</si>
  <si>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</si>
  <si>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</si>
  <si>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</si>
  <si>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</si>
  <si>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</si>
  <si>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</si>
  <si>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</si>
  <si>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</si>
  <si>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</si>
  <si>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</si>
  <si>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</si>
  <si>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</si>
  <si>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</si>
  <si>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</si>
  <si>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</si>
  <si>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</si>
  <si>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</si>
  <si>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</si>
  <si>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</si>
  <si>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</si>
  <si>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</si>
  <si>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</si>
  <si>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</si>
  <si>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</si>
  <si>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</si>
  <si>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</si>
  <si>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</si>
  <si>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</si>
  <si>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</si>
  <si>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</si>
  <si>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</si>
  <si>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</si>
  <si>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</si>
  <si>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</si>
  <si>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</si>
  <si>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</si>
  <si>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</si>
  <si>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</si>
  <si>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</si>
  <si>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</si>
  <si>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</si>
  <si>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</si>
  <si>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</si>
  <si>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</si>
  <si>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</si>
  <si>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</si>
  <si>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</si>
  <si>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</si>
  <si>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</si>
  <si>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</si>
  <si>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</si>
  <si>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</si>
  <si>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</si>
  <si>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</si>
  <si>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</si>
  <si>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</si>
  <si>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</si>
  <si>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</si>
  <si>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</si>
  <si>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</si>
  <si>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</si>
  <si>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</si>
  <si>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</si>
  <si>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</si>
  <si>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</si>
  <si>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</si>
  <si>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</si>
  <si>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</si>
  <si>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</si>
  <si>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</si>
  <si>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</si>
  <si>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</si>
  <si>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</si>
  <si>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</si>
  <si>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</si>
  <si>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</si>
  <si>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</si>
  <si>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</si>
  <si>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</si>
  <si>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</si>
  <si>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</si>
  <si>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</si>
  <si>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</si>
  <si>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</si>
  <si>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</si>
  <si>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</si>
  <si>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</si>
  <si>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</si>
  <si>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</si>
  <si>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</si>
  <si>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</si>
  <si>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</si>
  <si>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</si>
  <si>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</si>
  <si>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</si>
  <si>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</si>
  <si>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</si>
  <si>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</si>
  <si>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</si>
  <si>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</si>
  <si>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</si>
  <si>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</si>
  <si>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</si>
  <si>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</si>
  <si>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</si>
  <si>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</si>
  <si>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</si>
  <si>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</si>
  <si>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</si>
  <si>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</si>
  <si>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</si>
  <si>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</si>
  <si>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</si>
  <si>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</si>
  <si>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</si>
  <si>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</si>
  <si>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</si>
  <si>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</si>
  <si>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</si>
  <si>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</si>
  <si>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</si>
  <si>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</si>
  <si>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</si>
  <si>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</si>
  <si>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</si>
  <si>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</si>
  <si>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</si>
  <si>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</si>
  <si>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</si>
  <si>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</si>
  <si>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</si>
  <si>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</si>
  <si>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</si>
  <si>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</si>
  <si>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</si>
  <si>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</si>
  <si>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</si>
  <si>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</si>
  <si>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</si>
  <si>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</si>
  <si>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</si>
  <si>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</si>
  <si>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</si>
  <si>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</si>
  <si>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</si>
  <si>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</si>
  <si>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</si>
  <si>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</si>
  <si>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</si>
  <si>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</si>
  <si>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</si>
  <si>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</si>
  <si>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</si>
  <si>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</si>
  <si>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</si>
  <si>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</si>
  <si>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</si>
  <si>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</si>
  <si>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</si>
  <si>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</si>
  <si>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</si>
  <si>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</si>
  <si>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</si>
  <si>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</si>
  <si>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</si>
  <si>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</si>
  <si>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</si>
  <si>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</si>
  <si>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</si>
  <si>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</si>
  <si>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</si>
  <si>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</si>
  <si>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</si>
  <si>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</si>
  <si>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</si>
  <si>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</si>
  <si>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</si>
  <si>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</si>
  <si>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</si>
  <si>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</si>
  <si>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</si>
  <si>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</si>
  <si>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</si>
  <si>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</si>
  <si>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</si>
  <si>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</si>
  <si>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</si>
  <si>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</si>
  <si>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</si>
  <si>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</si>
  <si>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</si>
  <si>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</si>
  <si>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</si>
  <si>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</si>
  <si>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</si>
  <si>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</si>
  <si>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</si>
  <si>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</si>
  <si>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</si>
  <si>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</si>
  <si>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</si>
  <si>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</si>
  <si>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</si>
  <si>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</si>
  <si>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</si>
  <si>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</si>
  <si>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</si>
  <si>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</si>
  <si>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</si>
  <si>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</si>
  <si>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</si>
  <si>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</si>
  <si>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</si>
  <si>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</si>
  <si>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</si>
  <si>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</si>
  <si>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</si>
  <si>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</si>
  <si>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</si>
  <si>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</si>
  <si>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</si>
  <si>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</si>
  <si>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</si>
  <si>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</si>
  <si>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</si>
  <si>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</si>
  <si>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</si>
  <si>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</si>
  <si>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</si>
  <si>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</si>
  <si>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</si>
  <si>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</si>
  <si>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</si>
  <si>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</si>
  <si>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</si>
  <si>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</si>
  <si>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</si>
  <si>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</si>
  <si>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</si>
  <si>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</si>
  <si>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</si>
  <si>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</si>
  <si>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</si>
  <si>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</si>
  <si>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</si>
  <si>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</si>
  <si>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</si>
  <si>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</si>
  <si>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</si>
  <si>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</si>
  <si>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</si>
  <si>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</si>
  <si>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</si>
  <si>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</si>
  <si>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</si>
  <si>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</si>
  <si>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</si>
  <si>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</si>
  <si>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</si>
  <si>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</si>
  <si>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</si>
  <si>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</si>
  <si>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</si>
  <si>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</si>
  <si>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</si>
  <si>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</si>
  <si>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</si>
  <si>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</si>
  <si>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</si>
  <si>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</si>
  <si>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</si>
  <si>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</si>
  <si>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</si>
  <si>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</si>
  <si>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</si>
  <si>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</si>
  <si>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</si>
  <si>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</si>
  <si>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</si>
  <si>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</si>
  <si>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</si>
  <si>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</si>
  <si>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</si>
  <si>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</si>
  <si>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</si>
  <si>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</si>
  <si>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</si>
  <si>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</si>
  <si>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</si>
  <si>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</si>
  <si>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</si>
  <si>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</si>
  <si>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</si>
  <si>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</si>
  <si>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</si>
  <si>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</si>
  <si>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</si>
  <si>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</si>
  <si>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</si>
  <si>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</si>
  <si>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</si>
  <si>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</si>
  <si>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</si>
  <si>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</si>
  <si>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</si>
  <si>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</si>
  <si>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</si>
  <si>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</si>
  <si>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</si>
  <si>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</si>
  <si>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</si>
  <si>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</si>
  <si>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</si>
  <si>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</si>
  <si>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</si>
  <si>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</si>
  <si>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</si>
  <si>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</si>
  <si>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</si>
  <si>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</si>
  <si>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</si>
  <si>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</si>
  <si>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</si>
  <si>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</si>
  <si>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</si>
  <si>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</si>
  <si>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</si>
  <si>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</si>
  <si>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</si>
  <si>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</si>
  <si>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</si>
  <si>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</si>
  <si>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</si>
  <si>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</si>
  <si>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</si>
  <si>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</si>
  <si>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</si>
  <si>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</si>
  <si>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</si>
  <si>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</si>
  <si>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</si>
  <si>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</si>
  <si>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</si>
  <si>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</si>
  <si>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</si>
  <si>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</si>
  <si>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</si>
  <si>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</si>
  <si>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</si>
  <si>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</si>
  <si>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</si>
  <si>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</si>
  <si>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</si>
  <si>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</si>
  <si>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</si>
  <si>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</si>
  <si>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</si>
  <si>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</si>
  <si>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</si>
  <si>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</si>
  <si>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</si>
  <si>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</si>
  <si>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</si>
  <si>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</si>
  <si>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</si>
  <si>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</si>
  <si>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</si>
  <si>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</si>
  <si>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</si>
  <si>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</si>
  <si>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</si>
  <si>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</si>
  <si>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</si>
  <si>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</si>
  <si>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</si>
  <si>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</si>
  <si>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</si>
  <si>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</si>
  <si>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</si>
  <si>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</si>
  <si>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</si>
  <si>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</si>
  <si>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</si>
  <si>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</si>
  <si>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</si>
  <si>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</si>
  <si>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</si>
  <si>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</si>
  <si>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</si>
  <si>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</si>
  <si>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</si>
  <si>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</si>
  <si>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</si>
  <si>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</si>
  <si>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</si>
  <si>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</si>
  <si>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</si>
  <si>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</si>
  <si>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</si>
  <si>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</si>
  <si>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</si>
  <si>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</si>
  <si>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</si>
  <si>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</si>
  <si>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</si>
  <si>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</si>
  <si>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</si>
  <si>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</si>
  <si>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</si>
  <si>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</si>
  <si>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</si>
  <si>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</si>
  <si>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</si>
  <si>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</si>
  <si>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</si>
  <si>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</si>
  <si>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</si>
  <si>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</si>
  <si>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</si>
  <si>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</si>
  <si>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</si>
  <si>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</si>
  <si>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</si>
  <si>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</si>
  <si>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</si>
  <si>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</si>
  <si>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</si>
  <si>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</si>
  <si>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</si>
  <si>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</si>
  <si>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</si>
  <si>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</si>
  <si>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</si>
  <si>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</si>
  <si>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</si>
  <si>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</si>
  <si>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</si>
  <si>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</si>
  <si>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</si>
  <si>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</si>
  <si>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</si>
  <si>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</si>
  <si>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</si>
  <si>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</si>
  <si>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</si>
  <si>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</si>
  <si>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</si>
  <si>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</si>
  <si>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</si>
  <si>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</si>
  <si>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</si>
  <si>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</si>
  <si>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</si>
  <si>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</si>
  <si>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</si>
  <si>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</si>
  <si>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</si>
  <si>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</si>
  <si>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</si>
  <si>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</si>
  <si>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</si>
  <si>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</si>
  <si>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</si>
  <si>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</si>
  <si>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</si>
  <si>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</si>
  <si>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</si>
  <si>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</si>
  <si>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</si>
  <si>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</si>
  <si>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</si>
  <si>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</si>
  <si>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</si>
  <si>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</si>
  <si>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</si>
  <si>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</si>
  <si>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</si>
  <si>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</si>
  <si>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</si>
  <si>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</si>
  <si>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</si>
  <si>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</si>
  <si>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</si>
  <si>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</si>
  <si>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</si>
  <si>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</si>
  <si>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</si>
  <si>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</si>
  <si>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</si>
  <si>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</si>
  <si>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</si>
  <si>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</si>
  <si>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</si>
  <si>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</si>
  <si>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</si>
  <si>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</si>
  <si>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</si>
  <si>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</si>
  <si>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</si>
  <si>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</si>
  <si>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</si>
  <si>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</si>
  <si>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</si>
  <si>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</si>
  <si>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</si>
  <si>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</si>
  <si>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</si>
  <si>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</si>
  <si>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</si>
  <si>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</si>
  <si>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</si>
  <si>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</si>
  <si>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</si>
  <si>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</si>
  <si>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</si>
  <si>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</si>
  <si>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</si>
  <si>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</si>
  <si>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</si>
  <si>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</si>
  <si>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</si>
  <si>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</si>
  <si>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</si>
  <si>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</si>
  <si>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</si>
  <si>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</si>
  <si>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</si>
  <si>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</si>
  <si>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</si>
  <si>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</si>
  <si>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</si>
  <si>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</si>
  <si>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</si>
  <si>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</si>
  <si>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</si>
  <si>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</si>
  <si>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</si>
  <si>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</si>
  <si>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</si>
  <si>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</si>
  <si>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</si>
  <si>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</si>
  <si>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</si>
  <si>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</si>
  <si>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</si>
  <si>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</si>
  <si>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</si>
  <si>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</si>
  <si>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</si>
  <si>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</si>
  <si>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</si>
  <si>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</si>
  <si>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</si>
  <si>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</si>
  <si>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</si>
  <si>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</si>
  <si>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</si>
  <si>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</si>
  <si>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</si>
  <si>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</si>
  <si>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</si>
  <si>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</si>
  <si>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</si>
  <si>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</si>
  <si>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</si>
  <si>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</si>
  <si>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</si>
  <si>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</si>
  <si>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</si>
  <si>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</si>
  <si>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</si>
  <si>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</si>
  <si>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</si>
  <si>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</si>
  <si>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</si>
  <si>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</si>
  <si>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</si>
  <si>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</si>
  <si>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</si>
  <si>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</si>
  <si>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</si>
  <si>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</si>
  <si>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</si>
  <si>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</si>
  <si>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</si>
  <si>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</si>
  <si>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</si>
  <si>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</si>
  <si>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</si>
  <si>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</si>
  <si>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</si>
  <si>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</si>
  <si>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</si>
  <si>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</si>
  <si>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</si>
  <si>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</si>
  <si>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</si>
  <si>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</si>
  <si>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</si>
  <si>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</si>
  <si>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</si>
  <si>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</si>
  <si>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</si>
  <si>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</si>
  <si>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</si>
  <si>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</si>
  <si>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</si>
  <si>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</si>
  <si>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</si>
  <si>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</si>
  <si>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</si>
  <si>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</si>
  <si>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</si>
  <si>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</si>
  <si>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</si>
  <si>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</si>
  <si>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</si>
  <si>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</si>
  <si>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</si>
  <si>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</si>
  <si>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</si>
  <si>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</si>
  <si>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</si>
  <si>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</si>
  <si>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</si>
  <si>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</si>
  <si>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</si>
  <si>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</si>
  <si>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</si>
  <si>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</si>
  <si>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</si>
  <si>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</si>
  <si>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</si>
  <si>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</si>
  <si>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</si>
  <si>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</si>
  <si>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</si>
  <si>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</si>
  <si>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</si>
  <si>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</si>
  <si>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</si>
  <si>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</si>
  <si>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</si>
  <si>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</si>
  <si>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</si>
  <si>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</si>
  <si>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</si>
  <si>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</si>
  <si>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</si>
  <si>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</si>
  <si>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</si>
  <si>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</si>
  <si>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</si>
  <si>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</si>
  <si>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</si>
  <si>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</si>
  <si>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</si>
  <si>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</si>
  <si>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</si>
  <si>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</si>
  <si>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</si>
  <si>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</si>
  <si>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</si>
  <si>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</si>
  <si>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</si>
  <si>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</si>
  <si>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</si>
  <si>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</si>
  <si>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</si>
  <si>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</si>
  <si>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</si>
  <si>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</si>
  <si>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</si>
  <si>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</si>
  <si>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</si>
  <si>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</si>
  <si>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</si>
  <si>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</si>
  <si>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</si>
  <si>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</si>
  <si>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</si>
  <si>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</si>
  <si>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</si>
  <si>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</si>
  <si>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</si>
  <si>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</si>
  <si>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</si>
  <si>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</si>
  <si>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</si>
  <si>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</si>
  <si>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</si>
  <si>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</si>
  <si>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</si>
  <si>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</si>
  <si>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</si>
  <si>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</si>
  <si>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</si>
  <si>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</si>
  <si>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</si>
  <si>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</si>
  <si>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</si>
  <si>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</si>
  <si>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</si>
  <si>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</si>
  <si>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</si>
  <si>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</si>
  <si>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</si>
  <si>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</si>
  <si>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</si>
  <si>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</si>
  <si>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</si>
  <si>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</si>
  <si>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</si>
  <si>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</si>
  <si>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</si>
  <si>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</si>
  <si>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</si>
  <si>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</si>
  <si>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</si>
  <si>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</si>
  <si>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</si>
  <si>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</si>
  <si>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</si>
  <si>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</si>
  <si>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</si>
  <si>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</si>
  <si>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</si>
  <si>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</si>
  <si>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</si>
  <si>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</si>
  <si>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</si>
  <si>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</si>
  <si>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</si>
  <si>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</si>
  <si>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</si>
  <si>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</si>
  <si>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</si>
  <si>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</si>
  <si>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</si>
  <si>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</si>
  <si>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</si>
  <si>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</si>
  <si>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</si>
  <si>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</si>
  <si>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</si>
  <si>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</si>
  <si>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</si>
  <si>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</si>
  <si>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</si>
  <si>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</si>
  <si>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</si>
  <si>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</si>
  <si>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</si>
  <si>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</si>
  <si>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</si>
  <si>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</si>
  <si>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</si>
  <si>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</si>
  <si>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</si>
  <si>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</si>
  <si>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</si>
  <si>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</si>
  <si>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</si>
  <si>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</si>
  <si>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</si>
  <si>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</si>
  <si>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</si>
  <si>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</si>
  <si>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</si>
  <si>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</si>
  <si>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</si>
  <si>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</si>
  <si>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</si>
  <si>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</si>
  <si>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</si>
  <si>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</si>
  <si>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</si>
  <si>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</si>
  <si>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</si>
  <si>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</si>
  <si>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</si>
  <si>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</si>
  <si>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</si>
  <si>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</si>
  <si>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</si>
  <si>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</si>
  <si>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</si>
  <si>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</si>
  <si>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</si>
  <si>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</si>
  <si>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</si>
  <si>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</si>
  <si>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</si>
  <si>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</si>
  <si>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</si>
  <si>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</si>
  <si>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</si>
  <si>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</si>
  <si>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</si>
  <si>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</si>
  <si>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</si>
  <si>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</si>
  <si>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</si>
  <si>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</si>
  <si>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</si>
  <si>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</si>
  <si>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</si>
  <si>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</si>
  <si>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</si>
  <si>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</si>
  <si>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</si>
  <si>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</si>
  <si>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</si>
  <si>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</si>
  <si>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</si>
  <si>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</si>
  <si>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</si>
  <si>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</si>
  <si>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</si>
  <si>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</si>
  <si>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</si>
  <si>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</si>
  <si>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</si>
  <si>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</si>
  <si>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</si>
  <si>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</si>
  <si>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</si>
  <si>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</si>
  <si>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</si>
  <si>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</si>
  <si>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</si>
  <si>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</si>
  <si>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</si>
  <si>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</si>
  <si>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</si>
  <si>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</si>
  <si>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</si>
  <si>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</si>
  <si>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</si>
  <si>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</si>
  <si>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</si>
  <si>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</si>
  <si>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</si>
  <si>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</si>
  <si>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</si>
  <si>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</si>
  <si>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</si>
  <si>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</si>
  <si>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</si>
  <si>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</si>
  <si>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</si>
  <si>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</si>
  <si>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</si>
  <si>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</si>
  <si>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</si>
  <si>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</si>
  <si>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</si>
  <si>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</si>
  <si>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</si>
  <si>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</si>
  <si>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</si>
  <si>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</si>
  <si>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</si>
  <si>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</si>
  <si>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</si>
  <si>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</si>
  <si>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</si>
  <si>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</si>
  <si>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</si>
  <si>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</si>
  <si>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</si>
  <si>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</si>
  <si>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</si>
  <si>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</si>
  <si>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</si>
  <si>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</si>
  <si>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</si>
  <si>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</si>
  <si>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</si>
  <si>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</si>
  <si>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</si>
  <si>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</si>
  <si>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</si>
  <si>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</si>
  <si>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</si>
  <si>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</si>
  <si>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</si>
  <si>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</si>
  <si>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</si>
  <si>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</si>
  <si>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</si>
  <si>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</si>
  <si>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</si>
  <si>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</si>
  <si>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</si>
  <si>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</si>
  <si>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</si>
  <si>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</si>
  <si>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</si>
  <si>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</si>
  <si>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</si>
  <si>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</si>
  <si>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</si>
  <si>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</si>
  <si>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</si>
  <si>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</si>
  <si>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</si>
  <si>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</si>
  <si>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</si>
  <si>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</si>
  <si>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</si>
  <si>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</si>
  <si>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</si>
  <si>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</si>
  <si>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</si>
  <si>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</si>
  <si>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</si>
  <si>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</si>
  <si>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</si>
  <si>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</si>
  <si>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</si>
  <si>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</si>
  <si>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</si>
  <si>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</si>
  <si>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</si>
  <si>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</si>
  <si>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</si>
  <si>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</si>
  <si>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</si>
  <si>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</si>
  <si>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</si>
  <si>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</si>
  <si>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</si>
  <si>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</si>
  <si>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</si>
  <si>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</si>
  <si>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</si>
  <si>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</si>
  <si>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</si>
  <si>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</si>
  <si>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</si>
  <si>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</si>
  <si>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</si>
  <si>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</si>
  <si>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</si>
  <si>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</si>
  <si>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</si>
  <si>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</si>
  <si>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</si>
  <si>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</si>
  <si>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</si>
  <si>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</si>
  <si>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</si>
  <si>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</si>
  <si>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</si>
  <si>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</si>
  <si>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</si>
  <si>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</si>
  <si>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</si>
  <si>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</si>
  <si>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</si>
  <si>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</si>
  <si>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</si>
  <si>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</si>
  <si>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</si>
  <si>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</si>
  <si>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</si>
  <si>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</si>
  <si>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</si>
  <si>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</si>
  <si>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</si>
  <si>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</si>
  <si>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</si>
  <si>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</si>
  <si>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</si>
  <si>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</si>
  <si>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</si>
  <si>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</si>
  <si>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</si>
  <si>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</si>
  <si>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</si>
  <si>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</si>
  <si>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</si>
  <si>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</si>
  <si>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</si>
  <si>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</si>
  <si>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</si>
  <si>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</si>
  <si>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</si>
  <si>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</si>
  <si>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</si>
  <si>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</si>
  <si>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</si>
  <si>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</si>
  <si>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</si>
  <si>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</si>
  <si>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</si>
  <si>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</si>
  <si>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</si>
  <si>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</si>
  <si>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</si>
  <si>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</si>
  <si>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</si>
  <si>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</si>
  <si>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</si>
  <si>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</si>
  <si>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</si>
  <si>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</si>
  <si>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</si>
  <si>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</si>
  <si>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</si>
  <si>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</si>
  <si>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</si>
  <si>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</si>
  <si>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</si>
  <si>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</si>
  <si>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</si>
  <si>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</si>
  <si>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</si>
  <si>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</si>
  <si>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</si>
  <si>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</si>
  <si>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</si>
  <si>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</si>
  <si>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</si>
  <si>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</si>
  <si>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</si>
  <si>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</si>
  <si>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</si>
  <si>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</si>
  <si>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</si>
  <si>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</si>
  <si>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</si>
  <si>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</si>
  <si>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</si>
  <si>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</si>
  <si>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</si>
  <si>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</si>
  <si>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</si>
  <si>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</si>
  <si>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</si>
  <si>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</si>
  <si>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</si>
  <si>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</si>
  <si>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</si>
  <si>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</si>
  <si>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</si>
  <si>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</si>
  <si>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</si>
  <si>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</si>
  <si>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</si>
  <si>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</si>
  <si>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</si>
  <si>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</si>
  <si>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</si>
  <si>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</si>
  <si>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</si>
  <si>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</si>
  <si>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</si>
  <si>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</si>
  <si>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</si>
  <si>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</si>
  <si>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</si>
  <si>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</si>
  <si>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</si>
  <si>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</si>
  <si>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</si>
  <si>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</si>
  <si>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</si>
  <si>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</si>
  <si>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</si>
  <si>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</si>
  <si>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</si>
  <si>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</si>
  <si>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</si>
  <si>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</si>
  <si>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</si>
  <si>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</si>
  <si>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</si>
  <si>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</si>
  <si>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</si>
  <si>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</si>
  <si>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</si>
  <si>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</si>
  <si>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</si>
  <si>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</si>
  <si>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</si>
  <si>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</si>
  <si>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</si>
  <si>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</si>
  <si>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</si>
  <si>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</si>
  <si>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</si>
  <si>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</si>
  <si>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</si>
  <si>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</si>
  <si>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</si>
  <si>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</si>
  <si>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</si>
  <si>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</si>
  <si>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</si>
  <si>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</si>
  <si>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</si>
  <si>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</si>
  <si>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</si>
  <si>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</si>
  <si>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</si>
  <si>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</si>
  <si>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</si>
  <si>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</si>
  <si>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</si>
  <si>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</si>
  <si>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</si>
  <si>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</si>
  <si>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</si>
  <si>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</si>
  <si>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</si>
  <si>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</si>
  <si>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</si>
  <si>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</si>
  <si>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</si>
  <si>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</si>
  <si>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</si>
  <si>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</si>
  <si>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</si>
  <si>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</si>
  <si>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</si>
  <si>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</si>
  <si>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</si>
  <si>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</si>
  <si>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</si>
  <si>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</si>
  <si>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</si>
  <si>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</si>
  <si>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</si>
  <si>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</si>
  <si>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</si>
  <si>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</si>
  <si>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</si>
  <si>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</si>
  <si>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</si>
  <si>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</si>
  <si>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</si>
  <si>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</si>
  <si>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</si>
  <si>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</si>
  <si>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</si>
  <si>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</si>
  <si>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</si>
  <si>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</si>
  <si>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</si>
  <si>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</si>
  <si>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</si>
  <si>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</si>
  <si>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</si>
  <si>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</si>
  <si>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</si>
  <si>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</si>
  <si>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</si>
  <si>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</si>
  <si>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</si>
  <si>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</si>
  <si>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</si>
  <si>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</si>
  <si>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</si>
  <si>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</si>
  <si>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</si>
  <si>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</si>
  <si>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</si>
  <si>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</si>
  <si>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</si>
  <si>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</si>
  <si>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</si>
  <si>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</si>
  <si>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</si>
  <si>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</si>
  <si>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</si>
  <si>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</si>
  <si>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</si>
  <si>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</si>
  <si>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</si>
  <si>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</si>
  <si>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</si>
  <si>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</si>
  <si>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</si>
  <si>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</si>
  <si>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</si>
  <si>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</si>
  <si>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</si>
  <si>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</si>
  <si>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</si>
  <si>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</si>
  <si>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</si>
  <si>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</si>
  <si>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</si>
  <si>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</si>
  <si>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</si>
  <si>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</si>
  <si>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</si>
  <si>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</si>
  <si>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</si>
  <si>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</si>
  <si>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</si>
  <si>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</si>
  <si>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</si>
  <si>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</si>
  <si>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</si>
  <si>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</si>
  <si>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</si>
  <si>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</si>
  <si>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</si>
  <si>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</si>
  <si>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</si>
  <si>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</si>
  <si>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</si>
  <si>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</si>
  <si>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</si>
  <si>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</si>
  <si>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</si>
  <si>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</si>
  <si>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</si>
  <si>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</si>
  <si>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</si>
  <si>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</si>
  <si>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</si>
  <si>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</si>
  <si>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</si>
  <si>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</si>
  <si>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</si>
  <si>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</si>
  <si>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</si>
  <si>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</si>
  <si>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</si>
  <si>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</si>
  <si>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</si>
  <si>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</si>
  <si>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</si>
  <si>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</si>
  <si>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</si>
  <si>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</si>
  <si>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</si>
  <si>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</si>
  <si>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</si>
  <si>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</si>
  <si>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</si>
  <si>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</si>
  <si>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</si>
  <si>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</si>
  <si>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</si>
  <si>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</si>
  <si>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</si>
  <si>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</si>
  <si>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</si>
  <si>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</si>
  <si>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</si>
  <si>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</si>
  <si>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</si>
  <si>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</si>
  <si>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</si>
  <si>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</si>
  <si>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</si>
  <si>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</si>
  <si>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</si>
  <si>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</si>
  <si>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</si>
  <si>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</si>
  <si>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</si>
  <si>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</si>
  <si>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</si>
  <si>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</si>
  <si>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</si>
  <si>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</si>
  <si>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</si>
  <si>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</si>
  <si>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</si>
  <si>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</si>
  <si>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</si>
  <si>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</si>
  <si>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</si>
  <si>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</si>
  <si>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</si>
  <si>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</si>
  <si>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</si>
  <si>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</si>
  <si>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</si>
  <si>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</si>
  <si>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</si>
  <si>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</si>
  <si>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</si>
  <si>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</si>
  <si>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</si>
  <si>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</si>
  <si>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</si>
  <si>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</si>
  <si>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</si>
  <si>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</si>
  <si>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</si>
  <si>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</si>
  <si>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</si>
  <si>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</si>
  <si>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</si>
  <si>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</si>
  <si>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</si>
  <si>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</si>
  <si>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</si>
  <si>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</si>
  <si>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</si>
  <si>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</si>
  <si>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</si>
  <si>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</si>
  <si>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</si>
  <si>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</si>
  <si>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</si>
  <si>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</si>
  <si>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</si>
  <si>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</si>
  <si>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</si>
  <si>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</si>
  <si>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</si>
  <si>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</si>
  <si>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</si>
  <si>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</si>
  <si>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</si>
  <si>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</si>
  <si>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</si>
  <si>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</si>
  <si>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</si>
  <si>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</si>
  <si>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</si>
  <si>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</si>
  <si>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</si>
  <si>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</si>
  <si>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</si>
  <si>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</si>
  <si>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</si>
  <si>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</si>
  <si>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</si>
  <si>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</si>
  <si>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</si>
  <si>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</si>
  <si>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</si>
  <si>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</si>
  <si>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</si>
  <si>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</si>
  <si>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</si>
  <si>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</si>
  <si>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</si>
  <si>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</si>
  <si>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</si>
  <si>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</si>
  <si>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</si>
  <si>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</si>
  <si>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</si>
  <si>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</si>
  <si>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</si>
  <si>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</si>
  <si>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</si>
  <si>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</si>
  <si>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</si>
  <si>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</si>
  <si>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</si>
  <si>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</si>
  <si>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</si>
  <si>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</si>
  <si>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</si>
  <si>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</si>
  <si>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</si>
  <si>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</si>
  <si>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</si>
  <si>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</si>
  <si>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</si>
  <si>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</si>
  <si>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</si>
  <si>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</si>
  <si>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</si>
  <si>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</si>
  <si>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</si>
  <si>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</si>
  <si>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</si>
  <si>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</si>
  <si>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</si>
  <si>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</si>
  <si>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</si>
  <si>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</si>
  <si>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</si>
  <si>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</si>
  <si>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</si>
  <si>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</si>
  <si>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</si>
  <si>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</si>
  <si>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</si>
  <si>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</si>
  <si>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</si>
  <si>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</si>
  <si>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</si>
  <si>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</si>
  <si>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</si>
  <si>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</si>
  <si>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</si>
  <si>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</si>
  <si>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</si>
  <si>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</si>
  <si>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</si>
  <si>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</si>
  <si>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</si>
  <si>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</si>
  <si>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</si>
  <si>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</si>
  <si>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</si>
  <si>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</si>
  <si>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</si>
  <si>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</si>
  <si>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</si>
  <si>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</si>
  <si>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</si>
  <si>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</si>
  <si>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</si>
  <si>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</si>
  <si>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</si>
  <si>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</si>
  <si>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</si>
  <si>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</si>
  <si>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</si>
  <si>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</si>
  <si>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</si>
  <si>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</si>
  <si>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</si>
  <si>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</si>
  <si>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</si>
  <si>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</si>
  <si>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</si>
  <si>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</si>
  <si>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</si>
  <si>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</si>
  <si>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</si>
  <si>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</si>
  <si>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</si>
  <si>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</si>
  <si>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</si>
  <si>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</si>
  <si>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</si>
  <si>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</si>
  <si>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</si>
  <si>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</si>
  <si>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</si>
  <si>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</si>
  <si>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</si>
  <si>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</si>
  <si>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</si>
  <si>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</si>
  <si>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</si>
  <si>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</si>
  <si>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</si>
  <si>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</si>
  <si>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</si>
  <si>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</si>
  <si>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</si>
  <si>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</si>
  <si>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</si>
  <si>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</si>
  <si>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</si>
  <si>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</si>
  <si>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</si>
  <si>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</si>
  <si>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</si>
  <si>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</si>
  <si>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</si>
  <si>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</si>
  <si>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</si>
  <si>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</si>
  <si>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</si>
  <si>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</si>
  <si>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</si>
  <si>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</si>
  <si>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</si>
  <si>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</si>
  <si>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</si>
  <si>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</si>
  <si>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</si>
  <si>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</si>
  <si>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</si>
  <si>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</si>
  <si>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</si>
  <si>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</si>
  <si>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</si>
  <si>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</si>
  <si>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</si>
  <si>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</si>
  <si>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</si>
  <si>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</si>
  <si>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</si>
  <si>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</si>
  <si>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</si>
  <si>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</si>
  <si>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</si>
  <si>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</si>
  <si>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</si>
  <si>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</si>
  <si>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</si>
  <si>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</si>
  <si>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</si>
  <si>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</si>
  <si>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</si>
  <si>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</si>
  <si>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</si>
  <si>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</si>
  <si>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</si>
  <si>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</si>
  <si>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</si>
  <si>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</si>
  <si>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</si>
  <si>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</si>
  <si>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</si>
  <si>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</si>
  <si>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</si>
  <si>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</si>
  <si>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</si>
  <si>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</si>
  <si>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</si>
  <si>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</si>
  <si>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</si>
  <si>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</si>
  <si>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</si>
  <si>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</si>
  <si>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</si>
  <si>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</si>
  <si>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</si>
  <si>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</si>
  <si>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</si>
  <si>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</si>
  <si>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</si>
  <si>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</si>
  <si>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</si>
  <si>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</si>
  <si>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</si>
  <si>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</si>
  <si>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</si>
  <si>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</si>
  <si>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</si>
  <si>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</si>
  <si>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</si>
  <si>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</si>
  <si>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</si>
  <si>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</si>
  <si>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</si>
  <si>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</si>
  <si>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</si>
  <si>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</si>
  <si>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</si>
  <si>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</si>
  <si>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</si>
  <si>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</si>
  <si>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</si>
  <si>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</si>
  <si>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</si>
  <si>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</si>
  <si>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</si>
  <si>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</si>
  <si>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</si>
  <si>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</si>
  <si>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</si>
  <si>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</si>
  <si>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</si>
  <si>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</si>
  <si>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</si>
  <si>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</si>
  <si>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</si>
  <si>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</si>
  <si>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</si>
  <si>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</si>
  <si>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</si>
  <si>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</si>
  <si>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</si>
  <si>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</si>
  <si>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</si>
  <si>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</si>
  <si>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</si>
  <si>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</si>
  <si>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</si>
  <si>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</si>
  <si>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</si>
  <si>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</si>
  <si>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</si>
  <si>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</si>
  <si>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</si>
  <si>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</si>
  <si>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</si>
  <si>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</si>
  <si>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</si>
  <si>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</si>
  <si>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</si>
  <si>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</si>
  <si>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</si>
  <si>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</si>
  <si>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</si>
  <si>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</si>
  <si>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</si>
  <si>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</si>
  <si>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</si>
  <si>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</si>
  <si>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</si>
  <si>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</si>
  <si>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</si>
  <si>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</si>
  <si>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</si>
  <si>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</si>
  <si>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</si>
  <si>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</si>
  <si>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</si>
  <si>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</si>
  <si>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</si>
  <si>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</si>
  <si>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</si>
  <si>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</si>
  <si>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</si>
  <si>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</si>
  <si>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</si>
  <si>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</si>
  <si>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</si>
  <si>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</si>
  <si>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</si>
  <si>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</si>
  <si>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</si>
  <si>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</si>
  <si>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</si>
  <si>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</si>
  <si>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</si>
  <si>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</si>
  <si>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</si>
  <si>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</si>
  <si>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</si>
  <si>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</si>
  <si>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</si>
  <si>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</si>
  <si>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</si>
  <si>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</si>
  <si>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</si>
  <si>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</si>
  <si>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</si>
  <si>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</si>
  <si>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</si>
  <si>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</si>
  <si>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</si>
  <si>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</si>
  <si>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</si>
  <si>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</si>
  <si>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</si>
  <si>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</si>
  <si>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</si>
  <si>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</si>
  <si>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</si>
  <si>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</si>
  <si>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</si>
  <si>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</si>
  <si>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</si>
  <si>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</si>
  <si>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</si>
  <si>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</si>
  <si>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</si>
  <si>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</si>
  <si>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</si>
  <si>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</si>
  <si>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</si>
  <si>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</si>
  <si>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</si>
  <si>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</si>
  <si>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</si>
  <si>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</si>
  <si>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</si>
  <si>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</si>
  <si>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</si>
  <si>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</si>
  <si>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</si>
  <si>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</si>
  <si>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</si>
  <si>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</si>
  <si>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</si>
  <si>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</si>
  <si>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</si>
  <si>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</si>
  <si>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</si>
  <si>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</si>
  <si>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</si>
  <si>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</si>
  <si>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</si>
  <si>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</si>
  <si>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</si>
  <si>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</si>
  <si>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</si>
  <si>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</si>
  <si>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</si>
  <si>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</si>
  <si>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</si>
  <si>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</si>
  <si>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</si>
  <si>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</si>
  <si>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</si>
  <si>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</si>
  <si>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</si>
  <si>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</si>
  <si>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</si>
  <si>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</si>
  <si>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</si>
  <si>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</si>
  <si>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</si>
  <si>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</si>
  <si>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</si>
  <si>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</si>
  <si>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</si>
  <si>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</si>
  <si>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</si>
  <si>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</si>
  <si>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</si>
  <si>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</si>
  <si>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</si>
  <si>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</si>
  <si>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</si>
  <si>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</si>
  <si>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</si>
  <si>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</si>
  <si>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</si>
  <si>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</si>
  <si>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</si>
  <si>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</si>
  <si>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</si>
  <si>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</si>
  <si>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</si>
  <si>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</si>
  <si>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</si>
  <si>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</si>
  <si>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</si>
  <si>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</si>
  <si>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</si>
  <si>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</si>
  <si>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</si>
  <si>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</si>
  <si>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</si>
  <si>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</si>
  <si>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</si>
  <si>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</si>
  <si>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</si>
  <si>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</si>
  <si>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</si>
  <si>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</si>
  <si>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</si>
  <si>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</si>
  <si>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</si>
  <si>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</si>
  <si>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</si>
  <si>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</si>
  <si>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</si>
  <si>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</si>
  <si>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</si>
  <si>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</si>
  <si>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</si>
  <si>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</si>
  <si>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</si>
  <si>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</si>
  <si>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</si>
  <si>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</si>
  <si>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</si>
  <si>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</si>
  <si>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</si>
  <si>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</si>
  <si>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</si>
  <si>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</si>
  <si>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</si>
  <si>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</si>
  <si>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</si>
  <si>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</si>
  <si>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</si>
  <si>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</si>
  <si>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</si>
  <si>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</si>
  <si>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</si>
  <si>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</si>
  <si>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</si>
  <si>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</si>
  <si>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</si>
  <si>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</si>
  <si>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</si>
  <si>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</si>
  <si>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</si>
  <si>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</si>
  <si>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</si>
  <si>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</si>
  <si>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</si>
  <si>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</si>
  <si>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</si>
  <si>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</si>
  <si>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</si>
  <si>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</si>
  <si>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</si>
  <si>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</si>
  <si>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</si>
  <si>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</si>
  <si>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</si>
  <si>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</si>
  <si>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</si>
  <si>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</si>
  <si>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</si>
  <si>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</si>
  <si>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</si>
  <si>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</si>
  <si>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</si>
  <si>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</si>
  <si>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</si>
  <si>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</si>
  <si>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</si>
  <si>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</si>
  <si>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</si>
  <si>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</si>
  <si>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</si>
  <si>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</si>
  <si>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</si>
  <si>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</si>
  <si>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</si>
  <si>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</si>
  <si>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</si>
  <si>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</si>
  <si>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</si>
  <si>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</si>
  <si>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</si>
  <si>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</si>
  <si>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</si>
  <si>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</si>
  <si>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</si>
  <si>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</si>
  <si>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</si>
  <si>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</si>
  <si>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</si>
  <si>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</si>
  <si>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</si>
  <si>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</si>
  <si>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</si>
  <si>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</si>
  <si>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</si>
  <si>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</si>
  <si>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</si>
  <si>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</si>
  <si>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</si>
  <si>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</si>
  <si>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</si>
  <si>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</si>
  <si>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</si>
  <si>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</si>
  <si>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</si>
  <si>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</si>
  <si>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</si>
  <si>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</si>
  <si>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</si>
  <si>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</si>
  <si>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</si>
  <si>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</si>
  <si>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</si>
  <si>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</si>
  <si>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</si>
  <si>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</si>
  <si>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</si>
  <si>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</si>
  <si>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</si>
  <si>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</si>
  <si>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</si>
  <si>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</si>
  <si>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</si>
  <si>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</si>
  <si>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</si>
  <si>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</si>
  <si>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</si>
  <si>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</si>
  <si>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</si>
  <si>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</si>
  <si>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</si>
  <si>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</si>
  <si>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</si>
  <si>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</si>
  <si>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</si>
  <si>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</si>
  <si>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</si>
  <si>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</si>
  <si>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</si>
  <si>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</si>
  <si>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</si>
  <si>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</si>
  <si>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</si>
  <si>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</si>
  <si>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</si>
  <si>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</si>
  <si>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</si>
  <si>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</si>
  <si>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</si>
  <si>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</si>
  <si>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</si>
  <si>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</si>
  <si>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</si>
  <si>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</si>
  <si>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</si>
  <si>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</si>
  <si>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</si>
  <si>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</si>
  <si>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</si>
  <si>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</si>
  <si>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</si>
  <si>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</si>
  <si>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</si>
  <si>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</si>
  <si>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</si>
  <si>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</si>
  <si>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</si>
  <si>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</si>
  <si>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</si>
  <si>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</si>
  <si>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</si>
  <si>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</si>
  <si>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</si>
  <si>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</si>
  <si>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</si>
  <si>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</si>
  <si>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</si>
  <si>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</si>
  <si>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</si>
  <si>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</si>
  <si>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</si>
  <si>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</si>
  <si>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</si>
  <si>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</si>
  <si>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</si>
  <si>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</si>
  <si>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</si>
  <si>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</si>
  <si>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</si>
  <si>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</si>
  <si>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</si>
  <si>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</si>
  <si>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</si>
  <si>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</si>
  <si>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</si>
  <si>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</si>
  <si>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</si>
  <si>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</si>
  <si>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</si>
  <si>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</si>
  <si>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</si>
  <si>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</si>
  <si>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</si>
  <si>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</si>
  <si>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</si>
  <si>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</si>
  <si>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</si>
  <si>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</si>
  <si>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</si>
  <si>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</si>
  <si>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</si>
  <si>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</si>
  <si>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</si>
  <si>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</si>
  <si>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</si>
  <si>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</si>
  <si>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</si>
  <si>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</si>
  <si>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</si>
  <si>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</si>
  <si>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</si>
  <si>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</si>
  <si>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</si>
  <si>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</si>
  <si>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</si>
  <si>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</si>
  <si>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</si>
  <si>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</si>
  <si>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</si>
  <si>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</si>
  <si>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</si>
  <si>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</si>
  <si>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</si>
  <si>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</si>
  <si>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</si>
  <si>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</si>
  <si>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</si>
  <si>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</si>
  <si>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</si>
  <si>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</si>
  <si>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</si>
  <si>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</si>
  <si>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</si>
  <si>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</si>
  <si>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</si>
  <si>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</si>
  <si>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</si>
  <si>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</si>
  <si>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</si>
  <si>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</si>
  <si>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</si>
  <si>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</si>
  <si>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</si>
  <si>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</si>
  <si>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</si>
  <si>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</si>
  <si>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</si>
  <si>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</si>
  <si>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</si>
  <si>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</si>
  <si>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</si>
  <si>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</si>
  <si>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</si>
  <si>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</si>
  <si>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</si>
  <si>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</si>
  <si>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</si>
  <si>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</si>
  <si>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</si>
  <si>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</si>
  <si>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</si>
  <si>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</si>
  <si>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</si>
  <si>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</si>
  <si>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</si>
  <si>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</si>
  <si>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</si>
  <si>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</si>
  <si>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</si>
  <si>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</si>
  <si>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</si>
  <si>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</si>
  <si>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</si>
  <si>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</si>
  <si>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</si>
  <si>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</si>
  <si>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</si>
  <si>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</si>
  <si>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</si>
  <si>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</si>
  <si>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</si>
  <si>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</si>
  <si>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</si>
  <si>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</si>
  <si>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</si>
  <si>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</si>
  <si>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</si>
  <si>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</si>
  <si>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</si>
  <si>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</si>
  <si>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</si>
  <si>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</si>
  <si>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</si>
  <si>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</si>
  <si>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</si>
  <si>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</si>
  <si>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</si>
  <si>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</si>
  <si>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</si>
  <si>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</si>
  <si>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</si>
  <si>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</si>
  <si>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</si>
  <si>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</si>
  <si>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</si>
  <si>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</si>
  <si>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</si>
  <si>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</si>
  <si>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</si>
  <si>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</si>
  <si>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</si>
  <si>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</si>
  <si>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</si>
  <si>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</si>
  <si>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</si>
  <si>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</si>
  <si>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</si>
  <si>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</si>
  <si>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</si>
  <si>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</si>
  <si>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</si>
  <si>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</si>
  <si>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</si>
  <si>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</si>
  <si>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</si>
  <si>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</si>
  <si>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</si>
  <si>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</si>
  <si>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</si>
  <si>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</si>
  <si>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</si>
  <si>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</si>
  <si>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</si>
  <si>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</si>
  <si>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</si>
  <si>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</si>
  <si>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</si>
  <si>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</si>
  <si>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</si>
  <si>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</si>
  <si>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</si>
  <si>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</si>
  <si>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</si>
  <si>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</si>
  <si>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</si>
  <si>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</si>
  <si>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</si>
  <si>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</si>
  <si>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</si>
  <si>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</si>
  <si>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</si>
  <si>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</si>
  <si>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</si>
  <si>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</si>
  <si>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</si>
  <si>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</si>
  <si>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</si>
  <si>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</si>
  <si>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</si>
  <si>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</si>
  <si>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</si>
  <si>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</si>
  <si>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</si>
  <si>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</si>
  <si>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</si>
  <si>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</si>
  <si>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</si>
  <si>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</si>
  <si>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</si>
  <si>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</si>
  <si>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</si>
  <si>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</si>
  <si>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</si>
  <si>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</si>
  <si>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</si>
  <si>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</si>
  <si>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</si>
  <si>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</si>
  <si>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</si>
  <si>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</si>
  <si>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</si>
  <si>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</si>
  <si>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</si>
  <si>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</si>
  <si>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</si>
  <si>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</si>
  <si>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</si>
  <si>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</si>
  <si>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</si>
  <si>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</si>
  <si>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</si>
  <si>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</si>
  <si>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</si>
  <si>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</si>
  <si>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</si>
  <si>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</si>
  <si>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</si>
  <si>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</si>
  <si>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</si>
  <si>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</si>
  <si>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</si>
  <si>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</si>
  <si>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</si>
  <si>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</si>
  <si>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</si>
  <si>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</si>
  <si>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</si>
  <si>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</si>
  <si>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</si>
  <si>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</si>
  <si>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</si>
  <si>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</si>
  <si>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</si>
  <si>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</si>
  <si>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</si>
  <si>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</si>
  <si>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</si>
  <si>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</si>
  <si>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</si>
  <si>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</si>
  <si>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</si>
  <si>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</si>
  <si>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</si>
  <si>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</si>
  <si>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</si>
  <si>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</si>
  <si>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</si>
  <si>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</si>
  <si>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</si>
  <si>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</si>
  <si>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</si>
  <si>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</si>
  <si>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</si>
  <si>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</si>
  <si>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</si>
  <si>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</si>
  <si>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</si>
  <si>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</si>
  <si>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</si>
  <si>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</si>
  <si>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</si>
  <si>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</si>
  <si>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</si>
  <si>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</si>
  <si>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</si>
  <si>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</si>
  <si>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</si>
  <si>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</si>
  <si>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</si>
  <si>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</si>
  <si>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</si>
  <si>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</si>
  <si>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</si>
  <si>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</si>
  <si>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</si>
  <si>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</si>
  <si>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</si>
  <si>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</si>
  <si>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</si>
  <si>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</si>
  <si>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</si>
  <si>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</si>
  <si>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</si>
  <si>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</si>
  <si>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</si>
  <si>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</si>
  <si>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</si>
  <si>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</si>
  <si>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</si>
  <si>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</si>
  <si>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</si>
  <si>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</si>
  <si>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</si>
  <si>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</si>
  <si>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</si>
  <si>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</si>
  <si>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</si>
  <si>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</si>
  <si>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</si>
  <si>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</si>
  <si>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</si>
  <si>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</si>
  <si>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</si>
  <si>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</si>
  <si>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</si>
  <si>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</si>
  <si>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</si>
  <si>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</si>
  <si>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</si>
  <si>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</si>
  <si>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</si>
  <si>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</si>
  <si>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</si>
  <si>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</si>
  <si>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</si>
  <si>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</si>
  <si>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</si>
  <si>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</si>
  <si>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</si>
  <si>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</si>
  <si>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</si>
  <si>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</si>
  <si>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</si>
  <si>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</si>
  <si>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</si>
  <si>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</si>
  <si>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</si>
  <si>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</si>
  <si>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</si>
  <si>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</si>
  <si>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</si>
  <si>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</si>
  <si>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</si>
  <si>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</si>
  <si>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</si>
  <si>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</si>
  <si>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</si>
  <si>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</si>
  <si>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</si>
  <si>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</si>
  <si>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</si>
  <si>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</si>
  <si>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</si>
  <si>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</si>
  <si>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</si>
  <si>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</si>
  <si>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</si>
  <si>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</si>
  <si>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</si>
  <si>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</si>
  <si>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</si>
  <si>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</si>
  <si>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</si>
  <si>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</si>
  <si>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</si>
  <si>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</si>
  <si>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</si>
  <si>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</si>
  <si>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</si>
  <si>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</si>
  <si>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</si>
  <si>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</si>
  <si>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</si>
  <si>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</si>
  <si>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</si>
  <si>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</si>
  <si>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</si>
  <si>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</si>
  <si>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</si>
  <si>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</si>
  <si>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</si>
  <si>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</si>
  <si>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</si>
  <si>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</si>
  <si>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</si>
  <si>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</si>
  <si>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</si>
  <si>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</si>
  <si>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</si>
  <si>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</si>
  <si>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</si>
  <si>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</si>
  <si>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</si>
  <si>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</si>
  <si>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</si>
  <si>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</si>
  <si>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</si>
  <si>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</si>
  <si>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</si>
  <si>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</si>
  <si>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</si>
  <si>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</si>
  <si>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</si>
  <si>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</si>
  <si>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</si>
  <si>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</si>
  <si>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</si>
  <si>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</si>
  <si>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</si>
  <si>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</si>
  <si>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</si>
  <si>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</si>
  <si>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</si>
  <si>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</si>
  <si>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</si>
  <si>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</si>
  <si>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</si>
  <si>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</si>
  <si>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</si>
  <si>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</si>
  <si>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</si>
  <si>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</si>
  <si>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</si>
  <si>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</si>
  <si>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</si>
  <si>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</si>
  <si>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</si>
  <si>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</si>
  <si>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</si>
  <si>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</si>
  <si>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</si>
  <si>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</si>
  <si>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</si>
  <si>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</si>
  <si>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</si>
  <si>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</si>
  <si>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</si>
  <si>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</si>
  <si>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</si>
  <si>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</si>
  <si>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</si>
  <si>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</si>
  <si>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</si>
  <si>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</si>
  <si>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</si>
  <si>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</si>
  <si>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</si>
  <si>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</si>
  <si>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</si>
  <si>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</si>
  <si>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</si>
  <si>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</si>
  <si>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</si>
  <si>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</si>
  <si>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</si>
  <si>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</si>
  <si>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</si>
  <si>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</si>
  <si>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</si>
  <si>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</si>
  <si>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</si>
  <si>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</si>
  <si>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</si>
  <si>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</si>
  <si>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</si>
  <si>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</si>
  <si>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</si>
  <si>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</si>
  <si>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</si>
  <si>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</si>
  <si>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</si>
  <si>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</si>
  <si>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</si>
  <si>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</si>
  <si>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</si>
  <si>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</si>
  <si>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</si>
  <si>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</si>
  <si>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</si>
  <si>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</si>
  <si>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</si>
  <si>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</si>
  <si>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</si>
  <si>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</si>
  <si>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</si>
  <si>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</si>
  <si>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</si>
  <si>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</si>
  <si>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</si>
  <si>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</si>
  <si>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</si>
  <si>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</si>
  <si>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</si>
  <si>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</si>
  <si>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</si>
  <si>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</si>
  <si>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</si>
  <si>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</si>
  <si>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</si>
  <si>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</si>
  <si>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</si>
  <si>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</si>
  <si>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</si>
  <si>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</si>
  <si>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</si>
  <si>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</si>
  <si>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</si>
  <si>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</si>
  <si>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</si>
  <si>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</si>
  <si>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</si>
  <si>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</si>
  <si>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</si>
  <si>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</si>
  <si>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</si>
  <si>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</si>
  <si>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</si>
  <si>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</si>
  <si>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</si>
  <si>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</si>
  <si>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</si>
  <si>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</si>
  <si>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</si>
  <si>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</si>
  <si>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</si>
  <si>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</si>
  <si>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</si>
  <si>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</si>
  <si>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</si>
  <si>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</si>
  <si>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</si>
  <si>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</si>
  <si>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</si>
  <si>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</si>
  <si>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</si>
  <si>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</si>
  <si>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</si>
  <si>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</si>
  <si>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</si>
  <si>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</si>
  <si>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</si>
  <si>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</si>
  <si>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</si>
  <si>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</si>
  <si>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</si>
  <si>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</si>
  <si>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</si>
  <si>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</si>
  <si>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</si>
  <si>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</si>
  <si>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</si>
  <si>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</si>
  <si>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</si>
  <si>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</si>
  <si>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</si>
  <si>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</si>
  <si>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</si>
  <si>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</si>
  <si>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</si>
  <si>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</si>
  <si>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</si>
  <si>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</si>
  <si>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</si>
  <si>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</si>
  <si>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</si>
  <si>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</si>
  <si>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</si>
  <si>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</si>
  <si>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</si>
  <si>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</si>
  <si>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</si>
  <si>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</si>
  <si>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</si>
  <si>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</si>
  <si>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</si>
  <si>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</si>
  <si>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</si>
  <si>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</si>
  <si>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</si>
  <si>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</si>
  <si>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</si>
  <si>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</si>
  <si>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</si>
  <si>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</si>
  <si>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</si>
  <si>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</si>
  <si>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</si>
  <si>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</si>
  <si>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</si>
  <si>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</si>
  <si>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</si>
  <si>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</si>
  <si>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</si>
  <si>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</si>
  <si>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</si>
  <si>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</si>
  <si>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</si>
  <si>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</si>
  <si>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</si>
  <si>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</si>
  <si>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</si>
  <si>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</si>
  <si>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</si>
  <si>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</si>
  <si>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</si>
  <si>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</si>
  <si>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</si>
  <si>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</si>
  <si>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</si>
  <si>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</si>
  <si>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</si>
  <si>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</si>
  <si>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</si>
  <si>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</si>
  <si>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</si>
  <si>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</si>
  <si>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</si>
  <si>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</si>
  <si>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</si>
  <si>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</si>
  <si>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</si>
  <si>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</si>
  <si>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</si>
  <si>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</si>
  <si>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</si>
  <si>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</si>
  <si>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</si>
  <si>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</si>
  <si>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</si>
  <si>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</si>
  <si>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</si>
  <si>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</si>
  <si>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</si>
  <si>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</si>
  <si>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</si>
  <si>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</si>
  <si>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</si>
  <si>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</si>
  <si>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</si>
  <si>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</si>
  <si>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</si>
  <si>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</si>
  <si>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</si>
  <si>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</si>
  <si>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</si>
  <si>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</si>
  <si>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</si>
  <si>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</si>
  <si>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</si>
  <si>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</si>
  <si>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</si>
  <si>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</si>
  <si>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</si>
  <si>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</si>
  <si>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</si>
  <si>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</si>
  <si>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</si>
  <si>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</si>
  <si>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</si>
  <si>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</si>
  <si>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</si>
  <si>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</si>
  <si>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</si>
  <si>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</si>
  <si>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</si>
  <si>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</si>
  <si>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</si>
  <si>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</si>
  <si>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</si>
  <si>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</si>
  <si>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</si>
  <si>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</si>
  <si>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</si>
  <si>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</si>
  <si>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</si>
  <si>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</si>
  <si>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</si>
  <si>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</si>
  <si>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</si>
  <si>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</si>
  <si>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</si>
  <si>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</si>
  <si>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</si>
  <si>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</si>
  <si>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</si>
  <si>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</si>
  <si>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</si>
  <si>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</si>
  <si>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</si>
  <si>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</si>
  <si>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</si>
  <si>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</si>
  <si>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</si>
  <si>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</si>
  <si>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</si>
  <si>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</si>
  <si>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</si>
  <si>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</si>
  <si>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</si>
  <si>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</si>
  <si>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</si>
  <si>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</si>
  <si>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</si>
  <si>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</si>
  <si>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</si>
  <si>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</si>
  <si>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</si>
  <si>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</si>
  <si>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</si>
  <si>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</si>
  <si>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</si>
  <si>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</si>
  <si>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</si>
  <si>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</si>
  <si>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</si>
  <si>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</si>
  <si>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</si>
  <si>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</si>
  <si>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</si>
  <si>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</si>
  <si>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</si>
  <si>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</si>
  <si>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</si>
  <si>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</si>
  <si>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</si>
  <si>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</si>
  <si>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</si>
  <si>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</si>
  <si>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</si>
  <si>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</si>
  <si>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</si>
  <si>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</si>
  <si>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</si>
  <si>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</si>
  <si>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</si>
  <si>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</si>
  <si>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</si>
  <si>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</si>
  <si>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</si>
  <si>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</si>
  <si>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</si>
  <si>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</si>
  <si>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</si>
  <si>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</si>
  <si>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</si>
  <si>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</si>
  <si>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</si>
  <si>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</si>
  <si>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</si>
  <si>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</si>
  <si>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</si>
  <si>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</si>
  <si>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</si>
  <si>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</si>
  <si>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</si>
  <si>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</si>
  <si>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</si>
  <si>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</si>
  <si>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</si>
  <si>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</si>
  <si>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</si>
  <si>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</si>
  <si>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</si>
  <si>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</si>
  <si>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</si>
  <si>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</si>
  <si>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</si>
  <si>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</si>
  <si>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</si>
  <si>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</si>
  <si>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</si>
  <si>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</si>
  <si>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</si>
  <si>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</si>
  <si>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</si>
  <si>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</si>
  <si>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</si>
  <si>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</si>
  <si>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</si>
  <si>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</si>
  <si>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</si>
  <si>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</si>
  <si>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</si>
  <si>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</si>
  <si>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</si>
  <si>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</si>
  <si>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</si>
  <si>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</si>
  <si>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</si>
  <si>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</si>
  <si>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</si>
  <si>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</si>
  <si>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</si>
  <si>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</si>
  <si>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</si>
  <si>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</si>
  <si>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</si>
  <si>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</si>
  <si>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</si>
  <si>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</si>
  <si>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</si>
  <si>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</si>
  <si>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</si>
  <si>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</si>
  <si>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</si>
  <si>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</si>
  <si>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</si>
  <si>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</si>
  <si>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</si>
  <si>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</si>
  <si>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</si>
  <si>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</si>
  <si>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</si>
  <si>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</si>
  <si>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</si>
  <si>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</si>
  <si>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</si>
  <si>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</si>
  <si>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</si>
  <si>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</si>
  <si>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</si>
  <si>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</si>
  <si>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</si>
  <si>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</si>
  <si>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</si>
  <si>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</si>
  <si>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</si>
  <si>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</si>
  <si>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</si>
  <si>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</si>
  <si>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</si>
  <si>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</si>
  <si>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</si>
  <si>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</si>
  <si>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</si>
  <si>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</si>
  <si>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</si>
  <si>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</si>
  <si>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</si>
  <si>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</si>
  <si>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</si>
  <si>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</si>
  <si>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</si>
  <si>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</si>
  <si>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</si>
  <si>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</si>
  <si>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</si>
  <si>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</si>
  <si>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</si>
  <si>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</si>
  <si>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</si>
  <si>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</si>
  <si>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</si>
  <si>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</si>
  <si>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</si>
  <si>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</si>
  <si>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</si>
  <si>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</si>
  <si>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</si>
  <si>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</si>
  <si>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</si>
  <si>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</si>
  <si>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</si>
  <si>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</si>
  <si>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</si>
  <si>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</si>
  <si>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</si>
  <si>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</si>
  <si>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</si>
  <si>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</si>
  <si>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</si>
  <si>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</si>
  <si>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</si>
  <si>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</si>
  <si>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</si>
  <si>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</si>
  <si>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</si>
  <si>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</si>
  <si>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</si>
  <si>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</si>
  <si>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</si>
  <si>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</si>
  <si>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</si>
  <si>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</si>
  <si>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</si>
  <si>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</si>
  <si>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</si>
  <si>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</si>
  <si>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</si>
  <si>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</si>
  <si>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</si>
  <si>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</si>
  <si>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</si>
  <si>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</si>
  <si>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</si>
  <si>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</si>
  <si>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</si>
  <si>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</si>
  <si>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</si>
  <si>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</si>
  <si>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</si>
  <si>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</si>
  <si>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</si>
  <si>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</si>
  <si>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</si>
  <si>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</si>
  <si>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</si>
  <si>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</si>
  <si>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</si>
  <si>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</si>
  <si>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</si>
  <si>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</si>
  <si>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</si>
  <si>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</si>
  <si>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</si>
  <si>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</si>
  <si>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</si>
  <si>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</si>
  <si>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</si>
  <si>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</si>
  <si>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</si>
  <si>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</si>
  <si>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</si>
  <si>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</si>
  <si>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</si>
  <si>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</si>
  <si>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</si>
  <si>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</si>
  <si>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</si>
  <si>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</si>
  <si>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</si>
  <si>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</si>
  <si>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</si>
  <si>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</si>
  <si>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</si>
  <si>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</si>
  <si>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</si>
  <si>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</si>
  <si>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</si>
  <si>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</si>
  <si>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</si>
  <si>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</si>
  <si>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</si>
  <si>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</si>
  <si>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</si>
  <si>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</si>
  <si>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</si>
  <si>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</si>
  <si>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</si>
  <si>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</si>
  <si>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</si>
  <si>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</si>
  <si>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</si>
  <si>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</si>
  <si>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</si>
  <si>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</si>
  <si>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</si>
  <si>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</si>
  <si>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</si>
  <si>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</si>
  <si>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</si>
  <si>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</si>
  <si>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</si>
  <si>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</si>
  <si>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</si>
  <si>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</si>
  <si>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</si>
  <si>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</si>
  <si>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</si>
  <si>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</si>
  <si>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</si>
  <si>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</si>
  <si>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</si>
  <si>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</si>
  <si>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</si>
  <si>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</si>
  <si>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</si>
  <si>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</si>
  <si>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</si>
  <si>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</si>
  <si>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</si>
  <si>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</si>
  <si>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</si>
  <si>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</si>
  <si>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</si>
  <si>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</si>
  <si>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</si>
  <si>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</si>
  <si>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</si>
  <si>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</si>
  <si>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</si>
  <si>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</si>
  <si>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</si>
  <si>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</si>
  <si>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</si>
  <si>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</si>
  <si>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</si>
  <si>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</si>
  <si>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</si>
  <si>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</si>
  <si>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</si>
  <si>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</si>
  <si>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</si>
  <si>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</si>
  <si>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</si>
  <si>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</si>
  <si>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</si>
  <si>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</si>
  <si>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</si>
  <si>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</si>
  <si>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</si>
  <si>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</si>
  <si>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</si>
  <si>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</si>
  <si>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</si>
  <si>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</si>
  <si>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</si>
  <si>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</si>
  <si>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</si>
  <si>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</si>
  <si>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</si>
  <si>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</si>
  <si>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</si>
  <si>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</si>
  <si>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</si>
  <si>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</si>
  <si>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</si>
  <si>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</si>
  <si>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</si>
  <si>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</si>
  <si>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</si>
  <si>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</si>
  <si>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</si>
  <si>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</si>
  <si>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</si>
  <si>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</si>
  <si>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</si>
  <si>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</si>
  <si>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</si>
  <si>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</si>
  <si>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</si>
  <si>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</si>
  <si>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</si>
  <si>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</si>
  <si>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</si>
  <si>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</si>
  <si>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</si>
  <si>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</si>
  <si>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</si>
  <si>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</si>
  <si>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</si>
  <si>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</si>
  <si>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</si>
  <si>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</si>
  <si>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</si>
  <si>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</si>
  <si>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</si>
  <si>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</si>
  <si>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</si>
  <si>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</si>
  <si>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</si>
  <si>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</si>
  <si>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</si>
  <si>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</si>
  <si>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</si>
  <si>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</si>
  <si>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</si>
  <si>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</si>
  <si>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</si>
  <si>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</si>
  <si>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</si>
  <si>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</si>
  <si>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</si>
  <si>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</si>
  <si>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</si>
  <si>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</si>
  <si>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</si>
  <si>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</si>
  <si>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</si>
  <si>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</si>
  <si>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</si>
  <si>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</si>
  <si>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</si>
  <si>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</si>
  <si>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</si>
  <si>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</si>
  <si>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</si>
  <si>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</si>
  <si>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</si>
  <si>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</si>
  <si>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</si>
  <si>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</si>
  <si>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</si>
  <si>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</si>
  <si>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</si>
  <si>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</si>
  <si>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</si>
  <si>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</si>
  <si>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</si>
  <si>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</si>
  <si>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</si>
  <si>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</si>
  <si>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</si>
  <si>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</si>
  <si>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</si>
  <si>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</si>
  <si>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</si>
  <si>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</si>
  <si>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</si>
  <si>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</si>
  <si>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</si>
  <si>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</si>
  <si>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</si>
  <si>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</si>
  <si>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</si>
  <si>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</si>
  <si>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</si>
  <si>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</si>
  <si>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</si>
  <si>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</si>
  <si>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</si>
  <si>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</si>
  <si>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</si>
  <si>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</si>
  <si>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</si>
  <si>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</si>
  <si>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</si>
  <si>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</si>
  <si>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</si>
  <si>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</si>
  <si>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</si>
  <si>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</si>
  <si>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</si>
  <si>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</si>
  <si>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</si>
  <si>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</si>
  <si>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</si>
  <si>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</si>
  <si>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</si>
  <si>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</si>
  <si>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</si>
  <si>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</si>
  <si>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</si>
  <si>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</si>
  <si>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</si>
  <si>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</si>
  <si>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</si>
  <si>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</si>
  <si>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</si>
  <si>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</si>
  <si>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</si>
  <si>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</si>
  <si>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</si>
  <si>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</si>
  <si>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</si>
  <si>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</si>
  <si>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</si>
  <si>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</si>
  <si>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</si>
  <si>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</si>
  <si>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</si>
  <si>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</si>
  <si>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</si>
  <si>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</si>
  <si>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</si>
  <si>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</si>
  <si>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</si>
  <si>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</si>
  <si>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</si>
  <si>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</si>
  <si>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</si>
  <si>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</si>
  <si>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</si>
  <si>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</si>
  <si>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</si>
  <si>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</si>
  <si>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</si>
  <si>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</si>
  <si>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</si>
  <si>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</si>
  <si>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</si>
  <si>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</si>
  <si>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</si>
  <si>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</si>
  <si>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</si>
  <si>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</si>
  <si>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</si>
  <si>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</si>
  <si>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</si>
  <si>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</si>
  <si>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</si>
  <si>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</si>
  <si>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</si>
  <si>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</si>
  <si>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</si>
  <si>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</si>
  <si>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</si>
  <si>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</si>
  <si>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</si>
  <si>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</si>
  <si>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</si>
  <si>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</si>
  <si>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</si>
  <si>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</si>
  <si>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</si>
  <si>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</si>
  <si>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</si>
  <si>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</si>
  <si>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</si>
  <si>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</si>
  <si>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</si>
  <si>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</si>
  <si>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</si>
  <si>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</si>
  <si>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</si>
  <si>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</si>
  <si>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</si>
  <si>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</si>
  <si>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</si>
  <si>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</si>
  <si>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</si>
  <si>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</si>
  <si>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</si>
  <si>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</si>
  <si>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</si>
  <si>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</si>
  <si>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</si>
  <si>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</si>
  <si>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</si>
  <si>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</si>
  <si>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</si>
  <si>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</si>
  <si>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</si>
  <si>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</si>
  <si>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</si>
  <si>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</si>
  <si>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</si>
  <si>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</si>
  <si>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</si>
  <si>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</si>
  <si>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</si>
  <si>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</si>
  <si>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</si>
  <si>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</si>
  <si>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</si>
  <si>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</si>
  <si>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</si>
  <si>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</si>
  <si>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</si>
  <si>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</si>
  <si>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</si>
  <si>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</si>
  <si>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</si>
  <si>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</si>
  <si>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</si>
  <si>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</si>
  <si>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</si>
  <si>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</si>
  <si>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</si>
  <si>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</si>
  <si>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</si>
  <si>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</si>
  <si>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</si>
  <si>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</si>
  <si>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</si>
  <si>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</si>
  <si>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</si>
  <si>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</si>
  <si>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</si>
  <si>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</si>
  <si>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</si>
  <si>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</si>
  <si>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</si>
  <si>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</si>
  <si>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</si>
  <si>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</si>
  <si>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</si>
  <si>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</si>
  <si>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</si>
  <si>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</si>
  <si>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</si>
  <si>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</si>
  <si>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</si>
  <si>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</si>
  <si>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</si>
  <si>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</si>
  <si>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</si>
  <si>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</si>
  <si>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</si>
  <si>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</si>
  <si>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</si>
  <si>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</si>
  <si>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</si>
  <si>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</si>
  <si>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</si>
  <si>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</si>
  <si>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</si>
  <si>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</si>
  <si>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</si>
  <si>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</si>
  <si>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</si>
  <si>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</si>
  <si>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</si>
  <si>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</si>
  <si>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</si>
  <si>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</si>
  <si>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</si>
  <si>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</si>
  <si>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</si>
  <si>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</si>
  <si>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</si>
  <si>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</si>
  <si>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</si>
  <si>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</si>
  <si>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</si>
  <si>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</si>
  <si>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</si>
  <si>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</si>
  <si>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</si>
  <si>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</si>
  <si>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</si>
  <si>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</si>
  <si>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</si>
  <si>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</si>
  <si>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</si>
  <si>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</si>
  <si>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</si>
  <si>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</si>
  <si>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</si>
  <si>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</si>
  <si>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</si>
  <si>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</si>
  <si>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</si>
  <si>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</si>
  <si>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</si>
  <si>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</si>
  <si>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</si>
  <si>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</si>
  <si>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</si>
  <si>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</si>
  <si>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</si>
  <si>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</si>
  <si>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</si>
  <si>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</si>
  <si>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</si>
  <si>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</si>
  <si>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</si>
  <si>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</si>
  <si>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</si>
  <si>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</si>
  <si>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</si>
  <si>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</si>
  <si>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</si>
  <si>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</si>
  <si>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</si>
  <si>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</si>
  <si>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</si>
  <si>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</si>
  <si>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</si>
  <si>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</si>
  <si>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</si>
  <si>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</si>
  <si>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</si>
  <si>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</si>
  <si>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</si>
  <si>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</si>
  <si>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</si>
  <si>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</si>
  <si>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</si>
  <si>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</si>
  <si>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</si>
  <si>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</si>
  <si>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</si>
  <si>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</si>
  <si>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</si>
  <si>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</si>
  <si>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</si>
  <si>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</si>
  <si>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</si>
  <si>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</si>
  <si>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</si>
  <si>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</si>
  <si>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</si>
  <si>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</si>
  <si>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</si>
  <si>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</si>
  <si>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</si>
  <si>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</si>
  <si>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</si>
  <si>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</si>
  <si>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</si>
  <si>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</si>
  <si>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</si>
  <si>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</si>
  <si>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</si>
  <si>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</si>
  <si>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</si>
  <si>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</si>
  <si>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</si>
  <si>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</si>
  <si>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</si>
  <si>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</si>
  <si>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</si>
  <si>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</si>
  <si>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</si>
  <si>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</si>
  <si>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</si>
  <si>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</si>
  <si>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</si>
  <si>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</si>
  <si>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</si>
  <si>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</si>
  <si>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</si>
  <si>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</si>
  <si>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</si>
  <si>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</si>
  <si>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</si>
  <si>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</si>
  <si>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</si>
  <si>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</si>
  <si>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</si>
  <si>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</si>
  <si>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</si>
  <si>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</si>
  <si>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</si>
  <si>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</si>
  <si>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</si>
  <si>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</si>
  <si>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</si>
  <si>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</si>
  <si>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</si>
  <si>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</si>
  <si>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</si>
  <si>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</si>
  <si>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</si>
  <si>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</si>
  <si>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</si>
  <si>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</si>
  <si>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</si>
  <si>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</si>
  <si>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</si>
  <si>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</si>
  <si>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</si>
  <si>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</si>
  <si>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</si>
  <si>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</si>
  <si>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</si>
  <si>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</si>
  <si>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</si>
  <si>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</si>
  <si>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</si>
  <si>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</si>
  <si>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</si>
  <si>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</si>
  <si>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</si>
  <si>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</si>
  <si>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</si>
  <si>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</si>
  <si>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</si>
  <si>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</si>
  <si>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</si>
  <si>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</si>
  <si>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</si>
  <si>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</si>
  <si>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</si>
  <si>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</si>
  <si>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</si>
  <si>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</si>
  <si>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</si>
  <si>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</si>
  <si>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</si>
  <si>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</si>
  <si>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</si>
  <si>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</si>
  <si>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</si>
  <si>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</si>
  <si>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</si>
  <si>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</si>
  <si>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</si>
  <si>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</si>
  <si>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</si>
  <si>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</si>
  <si>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</si>
  <si>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</si>
  <si>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</si>
  <si>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</si>
  <si>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</si>
  <si>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</si>
  <si>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</si>
  <si>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</si>
  <si>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</si>
  <si>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</si>
  <si>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</si>
  <si>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</si>
  <si>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</si>
  <si>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</si>
  <si>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</si>
  <si>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</si>
  <si>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</si>
  <si>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</si>
  <si>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</si>
  <si>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</si>
  <si>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</si>
  <si>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</si>
  <si>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</si>
  <si>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</si>
  <si>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</si>
  <si>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</si>
  <si>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</si>
  <si>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</si>
  <si>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</si>
  <si>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</si>
  <si>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</si>
  <si>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</si>
  <si>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</si>
  <si>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</si>
  <si>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</si>
  <si>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</si>
  <si>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</si>
  <si>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</si>
  <si>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</si>
  <si>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</si>
  <si>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</si>
  <si>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</si>
  <si>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</si>
  <si>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</si>
  <si>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</si>
  <si>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</si>
  <si>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</si>
  <si>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</si>
  <si>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</si>
  <si>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</si>
  <si>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</si>
  <si>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</si>
  <si>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</si>
  <si>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</si>
  <si>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</si>
  <si>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</si>
  <si>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</si>
  <si>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</si>
  <si>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</si>
  <si>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</si>
  <si>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</si>
  <si>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</si>
  <si>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</si>
  <si>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</si>
  <si>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</si>
  <si>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</si>
  <si>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</si>
  <si>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</si>
  <si>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</si>
  <si>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</si>
  <si>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</si>
  <si>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</si>
  <si>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</si>
  <si>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</si>
  <si>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</si>
  <si>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</si>
  <si>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</si>
  <si>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</si>
  <si>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</si>
  <si>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</si>
  <si>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</si>
  <si>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</si>
  <si>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</si>
  <si>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</si>
  <si>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</si>
  <si>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</si>
  <si>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</si>
  <si>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</si>
  <si>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</si>
  <si>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</si>
  <si>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</si>
  <si>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</si>
  <si>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</si>
  <si>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</si>
  <si>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</si>
  <si>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</si>
  <si>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</si>
  <si>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</si>
  <si>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</si>
  <si>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</si>
  <si>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</si>
  <si>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</si>
  <si>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</si>
  <si>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</si>
  <si>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</si>
  <si>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</si>
  <si>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</si>
  <si>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</si>
  <si>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</si>
  <si>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</si>
  <si>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</si>
  <si>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</si>
  <si>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</si>
  <si>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</si>
  <si>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</si>
  <si>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</si>
  <si>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</si>
  <si>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</si>
  <si>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</si>
  <si>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</si>
  <si>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</si>
  <si>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</si>
  <si>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</si>
  <si>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</si>
  <si>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</si>
  <si>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</si>
  <si>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</si>
  <si>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</si>
  <si>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</si>
  <si>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</si>
  <si>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</si>
  <si>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</si>
  <si>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</si>
  <si>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</si>
  <si>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</si>
  <si>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</si>
  <si>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</si>
  <si>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</si>
  <si>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</si>
  <si>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</si>
  <si>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</si>
  <si>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</si>
  <si>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</si>
  <si>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</si>
  <si>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</si>
  <si>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</si>
  <si>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</si>
  <si>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</si>
  <si>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</si>
  <si>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</si>
  <si>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</si>
  <si>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</si>
  <si>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</si>
  <si>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</si>
  <si>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</si>
  <si>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</si>
  <si>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</si>
  <si>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</si>
  <si>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</si>
  <si>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</si>
  <si>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</si>
  <si>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</si>
  <si>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</si>
  <si>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</si>
  <si>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</si>
  <si>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</si>
  <si>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</si>
  <si>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</si>
  <si>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</si>
  <si>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</si>
  <si>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</si>
  <si>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</si>
  <si>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</si>
  <si>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</si>
  <si>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</si>
  <si>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</si>
  <si>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</si>
  <si>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</si>
  <si>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</si>
  <si>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</si>
  <si>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</si>
  <si>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</si>
  <si>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</si>
  <si>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</si>
  <si>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</si>
  <si>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</si>
  <si>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</si>
  <si>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</si>
  <si>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</si>
  <si>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</si>
  <si>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</si>
  <si>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</si>
  <si>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</si>
  <si>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</si>
  <si>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</si>
  <si>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</si>
  <si>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</si>
  <si>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</si>
  <si>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</si>
  <si>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</si>
  <si>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</si>
  <si>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</si>
  <si>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</si>
  <si>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</si>
  <si>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</si>
  <si>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</si>
  <si>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</si>
  <si>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</si>
  <si>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</si>
  <si>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</si>
  <si>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</si>
  <si>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</si>
  <si>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</si>
  <si>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</si>
  <si>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</si>
  <si>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</si>
  <si>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</si>
  <si>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</si>
  <si>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</si>
  <si>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</si>
  <si>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</si>
  <si>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</si>
  <si>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</si>
  <si>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</si>
  <si>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</si>
  <si>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</si>
  <si>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</si>
  <si>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</si>
  <si>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</si>
  <si>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</si>
  <si>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</si>
  <si>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</si>
  <si>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</si>
  <si>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</si>
  <si>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</si>
  <si>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</si>
  <si>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</si>
  <si>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</si>
  <si>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</si>
  <si>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</si>
  <si>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</si>
  <si>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</si>
  <si>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</si>
  <si>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</si>
  <si>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</si>
  <si>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</si>
  <si>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</si>
  <si>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</si>
  <si>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</si>
  <si>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</si>
  <si>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</si>
  <si>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</si>
  <si>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</si>
  <si>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</si>
  <si>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</si>
  <si>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</si>
  <si>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</si>
  <si>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</si>
  <si>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</si>
  <si>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</si>
  <si>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</si>
  <si>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</si>
  <si>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</si>
  <si>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</si>
  <si>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</si>
  <si>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</si>
  <si>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</si>
  <si>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</si>
  <si>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</si>
  <si>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</si>
  <si>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</si>
  <si>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</si>
  <si>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</si>
  <si>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</si>
  <si>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</si>
  <si>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</si>
  <si>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</si>
  <si>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</si>
  <si>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</si>
  <si>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</si>
  <si>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</si>
  <si>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</si>
  <si>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</si>
  <si>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</si>
  <si>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</si>
  <si>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</si>
  <si>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</si>
  <si>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</si>
  <si>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</si>
  <si>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</si>
  <si>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</si>
  <si>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</si>
  <si>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</si>
  <si>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</si>
  <si>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</si>
  <si>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</si>
  <si>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</si>
  <si>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</si>
  <si>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</si>
  <si>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</si>
  <si>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</si>
  <si>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</si>
  <si>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</si>
  <si>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</si>
  <si>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</si>
  <si>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</si>
  <si>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</si>
  <si>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</si>
  <si>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</si>
  <si>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</si>
  <si>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</si>
  <si>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</si>
  <si>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</si>
  <si>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</si>
  <si>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</si>
  <si>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</si>
  <si>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</si>
  <si>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</si>
  <si>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</si>
  <si>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</si>
  <si>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</si>
  <si>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</si>
  <si>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</si>
  <si>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</si>
  <si>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</si>
  <si>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</si>
  <si>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</si>
  <si>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</si>
  <si>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</si>
  <si>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</si>
  <si>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</si>
  <si>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</si>
  <si>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</si>
  <si>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</si>
  <si>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</si>
  <si>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</si>
  <si>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</si>
  <si>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</si>
  <si>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</si>
  <si>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</si>
  <si>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</si>
  <si>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</si>
  <si>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</si>
  <si>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</si>
  <si>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</si>
  <si>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</si>
  <si>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</si>
  <si>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</si>
  <si>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</si>
  <si>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</si>
  <si>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</si>
  <si>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</si>
  <si>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</si>
  <si>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</si>
  <si>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</si>
  <si>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</si>
  <si>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</si>
  <si>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</si>
  <si>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</si>
  <si>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</si>
  <si>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</si>
  <si>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</si>
  <si>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</si>
  <si>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</si>
  <si>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</si>
  <si>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</si>
  <si>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</si>
  <si>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</si>
  <si>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</si>
  <si>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</si>
  <si>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</si>
  <si>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</si>
  <si>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</si>
  <si>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</si>
  <si>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</si>
  <si>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</si>
  <si>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</si>
  <si>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</si>
  <si>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</si>
  <si>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</si>
  <si>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</si>
  <si>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</si>
  <si>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</si>
  <si>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</si>
  <si>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</si>
  <si>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</si>
  <si>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</si>
  <si>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</si>
  <si>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</si>
  <si>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</si>
  <si>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</si>
  <si>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</si>
  <si>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</si>
  <si>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</si>
  <si>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</si>
  <si>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</si>
  <si>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</si>
  <si>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</si>
  <si>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</si>
  <si>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</si>
  <si>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</si>
  <si>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</si>
  <si>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</si>
  <si>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</si>
  <si>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</si>
  <si>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</si>
  <si>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</si>
  <si>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</si>
  <si>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</si>
  <si>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</si>
  <si>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</si>
  <si>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</si>
  <si>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</si>
  <si>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</si>
  <si>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</si>
  <si>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</si>
  <si>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</si>
  <si>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</si>
  <si>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</si>
  <si>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</si>
  <si>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</si>
  <si>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</si>
  <si>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</si>
  <si>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</si>
  <si>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</si>
  <si>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</si>
  <si>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</si>
  <si>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</si>
  <si>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</si>
  <si>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</si>
  <si>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</si>
  <si>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</si>
  <si>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</si>
  <si>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</si>
  <si>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</si>
  <si>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</si>
  <si>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</si>
  <si>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</si>
  <si>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</si>
  <si>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</si>
  <si>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</si>
  <si>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</si>
  <si>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</si>
  <si>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</si>
  <si>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</si>
  <si>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</si>
  <si>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</si>
  <si>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</si>
  <si>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</si>
  <si>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</si>
  <si>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</si>
  <si>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</si>
  <si>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</si>
  <si>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</si>
  <si>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</si>
  <si>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</si>
  <si>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</si>
  <si>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</si>
  <si>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</si>
  <si>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</si>
  <si>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</si>
  <si>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</si>
  <si>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</si>
  <si>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</si>
  <si>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</si>
  <si>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</si>
  <si>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</si>
  <si>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</si>
  <si>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</si>
  <si>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</si>
  <si>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</si>
  <si>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</si>
  <si>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</si>
  <si>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</si>
  <si>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</si>
  <si>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</si>
  <si>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</si>
  <si>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</si>
  <si>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</si>
  <si>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</si>
  <si>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</si>
  <si>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</si>
  <si>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</si>
  <si>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</si>
  <si>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</si>
  <si>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</si>
  <si>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</si>
  <si>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</si>
  <si>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</si>
  <si>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</si>
  <si>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</si>
  <si>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</si>
  <si>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</si>
  <si>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</si>
  <si>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</si>
  <si>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</si>
  <si>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</si>
  <si>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</si>
  <si>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</si>
  <si>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</si>
  <si>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</si>
  <si>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</si>
  <si>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</si>
  <si>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</si>
  <si>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</si>
  <si>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</si>
  <si>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</si>
  <si>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</si>
  <si>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</si>
  <si>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</si>
  <si>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</si>
  <si>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</si>
  <si>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</si>
  <si>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</si>
  <si>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</si>
  <si>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</si>
  <si>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</si>
  <si>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</si>
  <si>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</si>
  <si>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</si>
  <si>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</si>
  <si>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</si>
  <si>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</si>
  <si>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</si>
  <si>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</si>
  <si>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</si>
  <si>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</si>
  <si>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</si>
  <si>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</si>
  <si>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</si>
  <si>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</si>
  <si>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</si>
  <si>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</si>
  <si>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</si>
  <si>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</si>
  <si>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</si>
  <si>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</si>
  <si>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</si>
  <si>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</si>
  <si>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</si>
  <si>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</si>
  <si>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</si>
  <si>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</si>
  <si>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</si>
  <si>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</si>
  <si>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</si>
  <si>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</si>
  <si>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</si>
  <si>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</si>
  <si>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</si>
  <si>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</si>
  <si>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</si>
  <si>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</si>
  <si>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</si>
  <si>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</si>
  <si>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</si>
  <si>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</si>
  <si>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</si>
  <si>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</si>
  <si>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</si>
  <si>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</si>
  <si>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</si>
  <si>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</si>
  <si>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</si>
  <si>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</si>
  <si>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</si>
  <si>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</si>
  <si>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</si>
  <si>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</si>
  <si>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</si>
  <si>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</si>
  <si>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</si>
  <si>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</si>
  <si>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</si>
  <si>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</si>
  <si>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</si>
  <si>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</si>
  <si>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</si>
  <si>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</si>
  <si>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</si>
  <si>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</si>
  <si>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</si>
  <si>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</si>
  <si>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</si>
  <si>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</si>
  <si>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</si>
  <si>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</si>
  <si>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</si>
  <si>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</si>
  <si>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</si>
  <si>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</si>
  <si>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</si>
  <si>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</si>
  <si>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</si>
  <si>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</si>
  <si>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</si>
  <si>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</si>
  <si>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</si>
  <si>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</si>
  <si>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</si>
  <si>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</si>
  <si>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</si>
  <si>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</si>
  <si>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</si>
  <si>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</si>
  <si>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</si>
  <si>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</si>
  <si>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</si>
  <si>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</si>
  <si>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</si>
  <si>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</si>
  <si>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</si>
  <si>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</si>
  <si>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</si>
  <si>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</si>
  <si>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</si>
  <si>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</si>
  <si>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</si>
  <si>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</si>
  <si>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</si>
  <si>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</si>
  <si>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</si>
  <si>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</si>
  <si>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</si>
  <si>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</si>
  <si>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</si>
  <si>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</si>
  <si>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</si>
  <si>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</si>
  <si>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</si>
  <si>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</si>
  <si>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</si>
  <si>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</si>
  <si>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</si>
  <si>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</si>
  <si>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</si>
  <si>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</si>
  <si>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</si>
  <si>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</si>
  <si>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</si>
  <si>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</si>
  <si>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</si>
  <si>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</si>
  <si>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</si>
  <si>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</si>
  <si>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</si>
  <si>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</si>
  <si>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</si>
  <si>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</si>
  <si>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</si>
  <si>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</si>
  <si>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</si>
  <si>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</si>
  <si>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</si>
  <si>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</si>
  <si>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</si>
  <si>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</si>
  <si>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</si>
  <si>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</si>
  <si>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</si>
  <si>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</si>
  <si>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</si>
  <si>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</si>
  <si>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</si>
  <si>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</si>
  <si>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</si>
  <si>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</si>
  <si>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</si>
  <si>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</si>
  <si>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</si>
  <si>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</si>
  <si>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</si>
  <si>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</si>
  <si>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</si>
  <si>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</si>
  <si>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</si>
  <si>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</si>
  <si>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</si>
  <si>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</si>
  <si>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</si>
  <si>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</si>
  <si>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</si>
  <si>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</si>
  <si>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</si>
  <si>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</si>
  <si>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</si>
  <si>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</si>
  <si>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</si>
  <si>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</si>
  <si>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</si>
  <si>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</si>
  <si>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</si>
  <si>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</si>
  <si>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</si>
  <si>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</si>
  <si>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</si>
  <si>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</si>
  <si>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</si>
  <si>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</si>
  <si>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</si>
  <si>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</si>
  <si>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</si>
  <si>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</si>
  <si>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</si>
  <si>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</si>
  <si>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</si>
  <si>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</si>
  <si>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</si>
  <si>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</si>
  <si>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</si>
  <si>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</si>
  <si>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</si>
  <si>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</si>
  <si>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</si>
  <si>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</si>
  <si>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</si>
  <si>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</si>
  <si>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</si>
  <si>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</si>
  <si>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</si>
  <si>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</si>
  <si>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</si>
  <si>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</si>
  <si>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</si>
  <si>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</si>
  <si>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</si>
  <si>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</si>
  <si>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</si>
  <si>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</si>
  <si>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</si>
  <si>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</si>
  <si>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</si>
  <si>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</si>
  <si>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</si>
  <si>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</si>
  <si>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</si>
  <si>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</si>
  <si>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</si>
  <si>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</si>
  <si>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</si>
  <si>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</si>
  <si>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</si>
  <si>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</si>
  <si>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</si>
  <si>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</si>
  <si>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</si>
  <si>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</si>
  <si>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</si>
  <si>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</si>
  <si>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</si>
  <si>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</si>
  <si>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</si>
  <si>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</si>
  <si>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</si>
  <si>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</si>
  <si>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</si>
  <si>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</si>
  <si>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</si>
  <si>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</si>
  <si>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</si>
  <si>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</si>
  <si>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</si>
  <si>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</si>
  <si>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</si>
  <si>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</si>
  <si>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</si>
  <si>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</si>
  <si>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</si>
  <si>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</si>
  <si>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</si>
  <si>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</si>
  <si>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</si>
  <si>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</si>
  <si>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</si>
  <si>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</si>
  <si>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</si>
  <si>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</si>
  <si>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</si>
  <si>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</si>
  <si>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</si>
  <si>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</si>
  <si>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</si>
  <si>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</si>
  <si>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</si>
  <si>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</si>
  <si>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</si>
  <si>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</si>
  <si>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</si>
  <si>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</si>
  <si>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</si>
  <si>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</si>
  <si>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</si>
  <si>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</si>
  <si>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</si>
  <si>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</si>
  <si>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</si>
  <si>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</si>
  <si>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</si>
  <si>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</si>
  <si>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</si>
  <si>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</si>
  <si>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</si>
  <si>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</si>
  <si>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</si>
  <si>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</si>
  <si>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</si>
  <si>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</si>
  <si>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</si>
  <si>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</si>
  <si>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</si>
  <si>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</si>
  <si>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</si>
  <si>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</si>
  <si>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</si>
  <si>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</si>
  <si>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</si>
  <si>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</si>
  <si>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</si>
  <si>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</si>
  <si>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</si>
  <si>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</si>
  <si>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</si>
  <si>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</si>
  <si>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</si>
  <si>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</si>
  <si>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</si>
  <si>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</si>
  <si>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</si>
  <si>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</si>
  <si>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</si>
  <si>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</si>
  <si>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</si>
  <si>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</si>
  <si>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</si>
  <si>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</si>
  <si>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</si>
  <si>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</si>
  <si>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</si>
  <si>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</si>
  <si>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</si>
  <si>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</si>
  <si>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</si>
  <si>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</si>
  <si>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</si>
  <si>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</si>
  <si>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</si>
  <si>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</si>
  <si>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</si>
  <si>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</si>
  <si>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</si>
  <si>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</si>
  <si>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</si>
  <si>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</si>
  <si>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</si>
  <si>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</si>
  <si>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</si>
  <si>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</si>
  <si>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</si>
  <si>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</si>
  <si>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</si>
  <si>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</si>
  <si>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</si>
  <si>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</si>
  <si>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</si>
  <si>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</si>
  <si>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</si>
  <si>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</si>
  <si>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</si>
  <si>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</si>
  <si>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</si>
  <si>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</si>
  <si>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</si>
  <si>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</si>
  <si>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</si>
  <si>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</si>
  <si>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</si>
  <si>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</si>
  <si>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</si>
  <si>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</si>
  <si>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</si>
  <si>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</si>
  <si>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</si>
  <si>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</si>
  <si>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</si>
  <si>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</si>
  <si>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</si>
  <si>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</si>
  <si>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</si>
  <si>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</si>
  <si>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</si>
  <si>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</si>
  <si>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</si>
  <si>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</si>
  <si>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</si>
  <si>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</si>
  <si>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</si>
  <si>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</si>
  <si>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</si>
  <si>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</si>
  <si>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</si>
  <si>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</si>
  <si>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</si>
  <si>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</si>
  <si>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</si>
  <si>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</si>
  <si>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</si>
  <si>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</si>
  <si>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</si>
  <si>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</si>
  <si>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</si>
  <si>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</si>
  <si>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</si>
  <si>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</si>
  <si>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</si>
  <si>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</si>
  <si>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</si>
  <si>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</si>
  <si>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</si>
  <si>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</si>
  <si>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</si>
  <si>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</si>
  <si>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</si>
  <si>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</si>
  <si>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</si>
  <si>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</si>
  <si>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</si>
  <si>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</si>
  <si>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</si>
  <si>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</si>
  <si>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</si>
  <si>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</si>
  <si>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</si>
  <si>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</si>
  <si>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</si>
  <si>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</si>
  <si>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</si>
  <si>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</si>
  <si>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</si>
  <si>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</si>
  <si>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</si>
  <si>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</si>
  <si>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</si>
  <si>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</si>
  <si>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</si>
  <si>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</si>
  <si>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</si>
  <si>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</si>
  <si>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</si>
  <si>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</si>
  <si>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</si>
  <si>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</si>
  <si>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</si>
  <si>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</si>
  <si>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</si>
  <si>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</si>
  <si>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</si>
  <si>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</si>
  <si>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</si>
  <si>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</si>
  <si>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</si>
  <si>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</si>
  <si>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</si>
  <si>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</si>
  <si>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</si>
  <si>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</si>
  <si>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</si>
  <si>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</si>
  <si>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</si>
  <si>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</si>
  <si>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</si>
  <si>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</si>
  <si>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</si>
  <si>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</si>
  <si>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</si>
  <si>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</si>
  <si>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</si>
  <si>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</si>
  <si>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</si>
  <si>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</si>
  <si>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</si>
  <si>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</si>
  <si>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</si>
  <si>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</si>
  <si>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</si>
  <si>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</si>
  <si>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</si>
  <si>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</si>
  <si>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</si>
  <si>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</si>
  <si>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</si>
  <si>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</si>
  <si>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</si>
  <si>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</si>
  <si>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</si>
  <si>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</si>
  <si>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</si>
  <si>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</si>
  <si>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</si>
  <si>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</si>
  <si>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</si>
  <si>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</si>
  <si>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</si>
  <si>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</si>
  <si>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</si>
  <si>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</si>
  <si>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</si>
  <si>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</si>
  <si>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</si>
  <si>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</si>
  <si>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</si>
  <si>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</si>
  <si>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</si>
  <si>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</si>
  <si>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</si>
  <si>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</si>
  <si>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</si>
  <si>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</si>
  <si>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</si>
  <si>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</si>
  <si>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</si>
  <si>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</si>
  <si>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</si>
  <si>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</si>
  <si>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</si>
  <si>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</si>
  <si>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</si>
  <si>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</si>
  <si>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</si>
  <si>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</si>
  <si>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</si>
  <si>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</si>
  <si>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</si>
  <si>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</si>
  <si>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</si>
  <si>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</si>
  <si>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</si>
  <si>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</si>
  <si>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</si>
  <si>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</si>
  <si>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</si>
  <si>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</si>
  <si>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</si>
  <si>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</si>
  <si>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</si>
  <si>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</si>
  <si>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</si>
  <si>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</si>
  <si>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</si>
  <si>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</si>
  <si>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</si>
  <si>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</si>
  <si>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</si>
  <si>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</si>
  <si>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</si>
  <si>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</si>
  <si>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</si>
  <si>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</si>
  <si>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</si>
  <si>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</si>
  <si>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</si>
  <si>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</si>
  <si>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</si>
  <si>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</si>
  <si>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</si>
  <si>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</si>
  <si>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</si>
  <si>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</si>
  <si>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</si>
  <si>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</si>
  <si>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</si>
  <si>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</si>
  <si>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</si>
  <si>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</si>
  <si>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</si>
  <si>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</si>
  <si>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</si>
  <si>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</si>
  <si>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</si>
  <si>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</si>
  <si>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</si>
  <si>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</si>
  <si>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</si>
  <si>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</si>
  <si>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</si>
  <si>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</si>
  <si>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</si>
  <si>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</si>
  <si>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</si>
  <si>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</si>
  <si>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</si>
  <si>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</si>
  <si>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</si>
  <si>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</si>
  <si>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</si>
  <si>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</si>
  <si>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</si>
  <si>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</si>
  <si>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</si>
  <si>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</si>
  <si>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</si>
  <si>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</si>
  <si>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</si>
  <si>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</si>
  <si>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</si>
  <si>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</si>
  <si>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</si>
  <si>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</si>
  <si>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</si>
  <si>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</si>
  <si>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</si>
  <si>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</si>
  <si>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</si>
  <si>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</si>
  <si>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</si>
  <si>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</si>
  <si>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</si>
  <si>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</si>
  <si>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</si>
  <si>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</si>
  <si>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</si>
  <si>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</si>
  <si>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</si>
  <si>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</si>
  <si>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</si>
  <si>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</si>
  <si>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</si>
  <si>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</si>
  <si>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</si>
  <si>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</si>
  <si>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</si>
  <si>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</si>
  <si>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</si>
  <si>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</si>
  <si>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</si>
  <si>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</si>
  <si>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</si>
  <si>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</si>
  <si>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</si>
  <si>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</si>
  <si>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</si>
  <si>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</si>
  <si>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</si>
  <si>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</si>
  <si>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</si>
  <si>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</si>
  <si>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</si>
  <si>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</si>
  <si>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</si>
  <si>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</si>
  <si>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</si>
  <si>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</si>
  <si>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</si>
  <si>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</si>
  <si>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</si>
  <si>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</si>
  <si>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</si>
  <si>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</si>
  <si>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</si>
  <si>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</si>
  <si>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</si>
  <si>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</si>
  <si>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</si>
  <si>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</si>
  <si>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</si>
  <si>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</si>
  <si>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</si>
  <si>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</si>
  <si>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</si>
  <si>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</si>
  <si>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</si>
  <si>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</si>
  <si>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</si>
  <si>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</si>
  <si>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</si>
  <si>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</si>
  <si>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</si>
  <si>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</si>
  <si>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</si>
  <si>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</si>
  <si>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</si>
  <si>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</si>
  <si>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</si>
  <si>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</si>
  <si>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</si>
  <si>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</si>
  <si>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</si>
  <si>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</si>
  <si>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</si>
  <si>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</si>
  <si>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</si>
  <si>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</si>
  <si>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</si>
  <si>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</si>
  <si>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</si>
  <si>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</si>
  <si>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</si>
  <si>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</si>
  <si>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</si>
  <si>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</si>
  <si>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</si>
  <si>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</si>
  <si>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</si>
  <si>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</si>
  <si>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</si>
  <si>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</si>
  <si>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</si>
  <si>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</si>
  <si>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</si>
  <si>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</si>
  <si>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</si>
  <si>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</si>
  <si>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</si>
  <si>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</si>
  <si>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</si>
  <si>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</si>
  <si>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</si>
  <si>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</si>
  <si>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</si>
  <si>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</si>
  <si>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</si>
  <si>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</si>
  <si>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</si>
  <si>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</si>
  <si>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</si>
  <si>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</si>
  <si>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</si>
  <si>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</si>
  <si>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</si>
  <si>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</si>
  <si>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</si>
  <si>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</si>
  <si>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</si>
  <si>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</si>
  <si>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</si>
  <si>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</si>
  <si>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</si>
  <si>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</si>
  <si>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</si>
  <si>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</si>
  <si>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</si>
  <si>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</si>
  <si>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</si>
  <si>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</si>
  <si>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</si>
  <si>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</si>
  <si>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</si>
  <si>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</si>
  <si>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</si>
  <si>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</si>
  <si>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</si>
  <si>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</si>
  <si>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</si>
  <si>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</si>
  <si>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</si>
  <si>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</si>
  <si>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</si>
  <si>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</si>
  <si>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</si>
  <si>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</si>
  <si>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</si>
  <si>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</si>
  <si>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</si>
  <si>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</si>
  <si>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</si>
  <si>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</si>
  <si>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</si>
  <si>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</si>
  <si>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</si>
  <si>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</si>
  <si>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</si>
  <si>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</si>
  <si>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</si>
  <si>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</si>
  <si>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</si>
  <si>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</si>
  <si>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</si>
  <si>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</si>
  <si>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</si>
  <si>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</si>
  <si>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</si>
  <si>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</si>
  <si>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</si>
  <si>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</si>
  <si>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</si>
  <si>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</si>
  <si>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</si>
  <si>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</si>
  <si>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</si>
  <si>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</si>
  <si>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</si>
  <si>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</si>
  <si>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</si>
  <si>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</si>
  <si>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</si>
  <si>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</si>
  <si>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</si>
  <si>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</si>
  <si>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</si>
  <si>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</si>
  <si>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</si>
  <si>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</si>
  <si>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</si>
  <si>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</si>
  <si>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</si>
  <si>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</si>
  <si>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</si>
  <si>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</si>
  <si>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</si>
  <si>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</si>
  <si>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</si>
  <si>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</si>
  <si>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</si>
  <si>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</si>
  <si>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</si>
  <si>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</si>
  <si>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</si>
  <si>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</si>
  <si>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</si>
  <si>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</si>
  <si>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</si>
  <si>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</si>
  <si>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</si>
  <si>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</si>
  <si>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</si>
  <si>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</si>
  <si>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</si>
  <si>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</si>
  <si>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</si>
  <si>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</si>
  <si>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</si>
  <si>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</si>
  <si>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</si>
  <si>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</si>
  <si>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</si>
  <si>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</si>
  <si>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</si>
  <si>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</si>
  <si>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</si>
  <si>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</si>
  <si>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</si>
  <si>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</si>
  <si>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</si>
  <si>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</si>
  <si>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</si>
  <si>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</si>
  <si>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</si>
  <si>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</si>
  <si>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</si>
  <si>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</si>
  <si>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</si>
  <si>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</si>
  <si>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</si>
  <si>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</si>
  <si>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</si>
  <si>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</si>
  <si>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</si>
  <si>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</si>
  <si>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</si>
  <si>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</si>
  <si>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</si>
  <si>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</si>
  <si>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</si>
  <si>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</si>
  <si>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</si>
  <si>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</si>
  <si>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</si>
  <si>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</si>
  <si>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</si>
  <si>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</si>
  <si>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</si>
  <si>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</si>
  <si>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</si>
  <si>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</si>
  <si>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</si>
  <si>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</si>
  <si>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</si>
  <si>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</si>
  <si>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</si>
  <si>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</si>
  <si>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</si>
  <si>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</si>
  <si>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</si>
  <si>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</si>
  <si>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</si>
  <si>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</si>
  <si>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</si>
  <si>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</si>
  <si>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</si>
  <si>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</si>
  <si>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</si>
  <si>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</si>
  <si>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</si>
  <si>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</si>
  <si>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</si>
  <si>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</si>
  <si>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</si>
  <si>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</si>
  <si>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</si>
  <si>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</si>
  <si>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</si>
  <si>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</si>
  <si>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</si>
  <si>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</si>
  <si>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</si>
  <si>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</si>
  <si>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</si>
  <si>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</si>
  <si>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</si>
  <si>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</si>
  <si>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</si>
  <si>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</si>
  <si>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</si>
  <si>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</si>
  <si>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</si>
  <si>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</si>
  <si>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</si>
  <si>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</si>
  <si>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</si>
  <si>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</si>
  <si>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</si>
  <si>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</si>
  <si>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</si>
  <si>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</si>
  <si>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</si>
  <si>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</si>
  <si>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</si>
  <si>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</si>
  <si>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</si>
  <si>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</si>
  <si>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</si>
  <si>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</si>
  <si>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</si>
  <si>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</si>
  <si>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</si>
  <si>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</si>
  <si>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</si>
  <si>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</si>
  <si>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</si>
  <si>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</si>
  <si>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</si>
  <si>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</si>
  <si>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</si>
  <si>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</si>
  <si>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</si>
  <si>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</si>
  <si>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</si>
  <si>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</si>
  <si>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</si>
  <si>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</si>
  <si>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</si>
  <si>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</si>
  <si>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</si>
  <si>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</si>
  <si>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</si>
  <si>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</si>
  <si>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</si>
  <si>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</si>
  <si>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</si>
  <si>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</si>
  <si>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</si>
  <si>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</si>
  <si>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</si>
  <si>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</si>
  <si>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</si>
  <si>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</si>
  <si>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</si>
  <si>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</si>
  <si>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</si>
  <si>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</si>
  <si>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</si>
  <si>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</si>
  <si>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</si>
  <si>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</si>
  <si>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</si>
  <si>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</si>
  <si>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</si>
  <si>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</si>
  <si>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</si>
  <si>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</si>
  <si>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</si>
  <si>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</si>
  <si>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</si>
  <si>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</si>
  <si>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</si>
  <si>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</si>
  <si>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</si>
  <si>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</si>
  <si>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</si>
  <si>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</si>
  <si>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</si>
  <si>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</si>
  <si>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</si>
  <si>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</si>
  <si>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</si>
  <si>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</si>
  <si>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</si>
  <si>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</si>
  <si>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</si>
  <si>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</si>
  <si>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</si>
  <si>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</si>
  <si>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</si>
  <si>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</si>
  <si>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</si>
  <si>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</si>
  <si>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</si>
  <si>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</si>
  <si>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</si>
  <si>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</si>
  <si>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</si>
  <si>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</si>
  <si>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</si>
  <si>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</si>
  <si>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</si>
  <si>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</si>
  <si>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</si>
  <si>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</si>
  <si>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</si>
  <si>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</si>
  <si>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</si>
  <si>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</si>
  <si>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</si>
  <si>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</si>
  <si>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</si>
  <si>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</si>
  <si>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</si>
  <si>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</si>
  <si>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</si>
  <si>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</si>
  <si>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</si>
  <si>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</si>
  <si>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</si>
  <si>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</si>
  <si>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</si>
  <si>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</si>
  <si>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</si>
  <si>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</si>
  <si>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</si>
  <si>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</si>
  <si>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</si>
  <si>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</si>
  <si>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</si>
  <si>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</si>
  <si>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</si>
  <si>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</si>
  <si>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</si>
  <si>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</si>
  <si>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</si>
  <si>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</si>
  <si>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</si>
  <si>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</si>
  <si>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</si>
  <si>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</si>
  <si>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</si>
  <si>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</si>
  <si>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</si>
  <si>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</si>
  <si>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</si>
  <si>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</si>
  <si>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</si>
  <si>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</si>
  <si>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</si>
  <si>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</si>
  <si>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</si>
  <si>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</si>
  <si>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</si>
  <si>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</si>
  <si>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</si>
  <si>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</si>
  <si>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</si>
  <si>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</si>
  <si>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</si>
  <si>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</si>
  <si>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</si>
  <si>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</si>
  <si>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</si>
  <si>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</si>
  <si>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</si>
  <si>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</si>
  <si>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</si>
  <si>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</si>
  <si>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</si>
  <si>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</si>
  <si>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</si>
  <si>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</si>
  <si>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</si>
  <si>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</si>
  <si>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</si>
  <si>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</si>
  <si>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</si>
  <si>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</si>
  <si>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</si>
  <si>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</si>
  <si>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</si>
  <si>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</si>
  <si>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</si>
  <si>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</si>
  <si>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</si>
  <si>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</si>
  <si>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</si>
  <si>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</si>
  <si>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</si>
  <si>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</si>
  <si>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</si>
  <si>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</si>
  <si>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</si>
  <si>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</si>
  <si>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</si>
  <si>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</si>
  <si>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</si>
  <si>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</si>
  <si>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</si>
  <si>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</si>
  <si>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</si>
  <si>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</si>
  <si>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</si>
  <si>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</si>
  <si>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</si>
  <si>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</si>
  <si>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</si>
  <si>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</si>
  <si>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</si>
  <si>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</si>
  <si>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</si>
  <si>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</si>
  <si>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</si>
  <si>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</si>
  <si>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</si>
  <si>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</si>
  <si>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</si>
  <si>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</si>
  <si>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</si>
  <si>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</si>
  <si>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</si>
  <si>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</si>
  <si>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</si>
  <si>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</si>
  <si>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</si>
  <si>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</si>
  <si>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</si>
  <si>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</si>
  <si>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</si>
  <si>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</si>
  <si>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</si>
  <si>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</si>
  <si>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</si>
  <si>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</si>
  <si>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</si>
  <si>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</si>
  <si>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</si>
  <si>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</si>
  <si>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</si>
  <si>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</si>
  <si>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</si>
  <si>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</si>
  <si>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</si>
  <si>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</si>
  <si>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</si>
  <si>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</si>
  <si>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</si>
  <si>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</si>
  <si>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</si>
  <si>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</si>
  <si>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</si>
  <si>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</si>
  <si>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</si>
  <si>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</si>
  <si>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</si>
  <si>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</si>
  <si>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</si>
  <si>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</si>
  <si>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</si>
  <si>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</si>
  <si>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</si>
  <si>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</si>
  <si>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</si>
  <si>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</si>
  <si>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</si>
  <si>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</si>
  <si>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</si>
  <si>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</si>
  <si>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</si>
  <si>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</si>
  <si>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</si>
  <si>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</si>
  <si>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</si>
  <si>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</si>
  <si>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</si>
  <si>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</si>
  <si>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</si>
  <si>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</si>
  <si>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</si>
  <si>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</si>
  <si>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</si>
  <si>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</si>
  <si>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</si>
  <si>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</si>
  <si>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</si>
  <si>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</si>
  <si>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</si>
  <si>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</si>
  <si>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</si>
  <si>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</si>
  <si>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</si>
  <si>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</si>
  <si>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</si>
  <si>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</si>
  <si>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</si>
  <si>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</si>
  <si>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</si>
  <si>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</si>
  <si>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</si>
  <si>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</si>
  <si>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</si>
  <si>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</si>
  <si>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</si>
  <si>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</si>
  <si>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</si>
  <si>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</si>
  <si>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</si>
  <si>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</si>
  <si>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</si>
  <si>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</si>
  <si>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</si>
  <si>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</si>
  <si>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</si>
  <si>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</si>
  <si>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</si>
  <si>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</si>
  <si>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</si>
  <si>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</si>
  <si>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</si>
  <si>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</si>
  <si>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</si>
  <si>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</si>
  <si>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</si>
  <si>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</si>
  <si>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</si>
  <si>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</si>
  <si>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</si>
  <si>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</si>
  <si>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</si>
  <si>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</si>
  <si>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</si>
  <si>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</si>
  <si>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</si>
  <si>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</si>
  <si>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</si>
  <si>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</si>
  <si>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</si>
  <si>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</si>
  <si>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</si>
  <si>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</si>
  <si>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</si>
  <si>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</si>
  <si>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</si>
  <si>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</si>
  <si>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</si>
  <si>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</si>
  <si>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</si>
  <si>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</si>
  <si>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</si>
  <si>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</si>
  <si>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</si>
  <si>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</si>
  <si>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</si>
  <si>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</si>
  <si>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</si>
  <si>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</si>
  <si>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</si>
  <si>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</si>
  <si>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</si>
  <si>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</si>
  <si>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</si>
  <si>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</si>
  <si>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</si>
  <si>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</si>
  <si>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</si>
  <si>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</si>
  <si>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</si>
  <si>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</si>
  <si>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</si>
  <si>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</si>
  <si>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</si>
  <si>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</si>
  <si>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</si>
  <si>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</si>
  <si>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</si>
  <si>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</si>
  <si>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</si>
  <si>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</si>
  <si>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</si>
  <si>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</si>
  <si>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</si>
  <si>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</si>
  <si>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</si>
  <si>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</si>
  <si>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</si>
  <si>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</si>
  <si>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</si>
  <si>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</si>
  <si>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</si>
  <si>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</si>
  <si>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</si>
  <si>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</si>
  <si>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</si>
  <si>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</si>
  <si>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</si>
  <si>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</si>
  <si>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</si>
  <si>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</si>
  <si>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</si>
  <si>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</si>
  <si>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</si>
  <si>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</si>
  <si>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</si>
  <si>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</si>
  <si>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</si>
  <si>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</si>
  <si>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</si>
  <si>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</si>
  <si>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</si>
  <si>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</si>
  <si>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</si>
  <si>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</si>
  <si>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</si>
  <si>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</si>
  <si>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</si>
  <si>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</si>
  <si>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</si>
  <si>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</si>
  <si>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</si>
  <si>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</si>
  <si>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</si>
  <si>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</si>
  <si>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</si>
  <si>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</si>
  <si>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</si>
  <si>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</si>
  <si>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</si>
  <si>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</si>
  <si>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</si>
  <si>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</si>
  <si>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</si>
  <si>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</si>
  <si>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</si>
  <si>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</si>
  <si>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</si>
  <si>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</si>
  <si>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</si>
  <si>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</si>
  <si>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</si>
  <si>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</si>
  <si>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</si>
  <si>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</si>
  <si>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</si>
  <si>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</si>
  <si>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</si>
  <si>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</si>
  <si>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</si>
  <si>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</si>
  <si>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</si>
  <si>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</si>
  <si>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</si>
  <si>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</si>
  <si>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</si>
  <si>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</si>
  <si>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</si>
  <si>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</si>
  <si>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</si>
  <si>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</si>
  <si>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</si>
  <si>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</si>
  <si>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</si>
  <si>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</si>
  <si>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</si>
  <si>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</si>
  <si>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</si>
  <si>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</si>
  <si>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</si>
  <si>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</si>
  <si>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</si>
  <si>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</si>
  <si>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</si>
  <si>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</si>
  <si>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</si>
  <si>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</si>
  <si>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</si>
  <si>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</si>
  <si>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</si>
  <si>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</si>
  <si>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</si>
  <si>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</si>
  <si>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</si>
  <si>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</si>
  <si>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</si>
  <si>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</si>
  <si>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</si>
  <si>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</si>
  <si>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</si>
  <si>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</si>
  <si>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</si>
  <si>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</si>
  <si>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</si>
  <si>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</si>
  <si>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</si>
  <si>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</si>
  <si>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</si>
  <si>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</si>
  <si>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</si>
  <si>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</si>
  <si>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</si>
  <si>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</si>
  <si>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</si>
  <si>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</si>
  <si>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</si>
  <si>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</si>
  <si>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</si>
  <si>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</si>
  <si>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</si>
  <si>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</si>
  <si>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</si>
  <si>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</si>
  <si>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</si>
  <si>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</si>
  <si>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</si>
  <si>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</si>
  <si>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</si>
  <si>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</si>
  <si>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</si>
  <si>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</si>
  <si>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</si>
  <si>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</si>
  <si>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</si>
  <si>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</si>
  <si>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</si>
  <si>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</si>
  <si>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</si>
  <si>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</si>
  <si>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</si>
  <si>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</si>
  <si>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</si>
  <si>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</si>
  <si>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</si>
  <si>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</si>
  <si>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</si>
  <si>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</si>
  <si>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</si>
  <si>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</si>
  <si>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</si>
  <si>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</si>
  <si>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</si>
  <si>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</si>
  <si>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</si>
  <si>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</si>
  <si>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</si>
  <si>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</si>
  <si>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</si>
  <si>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</si>
  <si>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</si>
  <si>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</si>
  <si>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</si>
  <si>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</si>
  <si>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</si>
  <si>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</si>
  <si>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</si>
  <si>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</si>
  <si>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</si>
  <si>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</si>
  <si>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</si>
  <si>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</si>
  <si>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</si>
  <si>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</si>
  <si>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</si>
  <si>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</si>
  <si>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</si>
  <si>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</si>
  <si>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</si>
  <si>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</si>
  <si>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</si>
  <si>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</si>
  <si>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</si>
  <si>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</si>
  <si>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</si>
  <si>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</si>
  <si>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</si>
  <si>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</si>
  <si>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</si>
  <si>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</si>
  <si>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</si>
  <si>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</si>
  <si>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</si>
  <si>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</si>
  <si>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</si>
  <si>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</si>
  <si>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</si>
  <si>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</si>
  <si>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</si>
  <si>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</si>
  <si>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</si>
  <si>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</si>
  <si>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</si>
  <si>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</si>
  <si>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</si>
  <si>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</si>
  <si>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</si>
  <si>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</si>
  <si>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</si>
  <si>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</si>
  <si>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</si>
  <si>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</si>
  <si>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</si>
  <si>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</si>
  <si>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</si>
  <si>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</si>
  <si>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</si>
  <si>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</si>
  <si>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</si>
  <si>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</si>
  <si>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</si>
  <si>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</si>
  <si>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</si>
  <si>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</si>
  <si>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</si>
  <si>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</si>
  <si>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</si>
  <si>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</si>
  <si>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</si>
  <si>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</si>
  <si>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</si>
  <si>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</si>
  <si>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</si>
  <si>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</si>
  <si>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</si>
  <si>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</si>
  <si>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</si>
  <si>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</si>
  <si>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</si>
  <si>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</si>
  <si>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</si>
  <si>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</si>
  <si>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</si>
  <si>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</si>
  <si>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</si>
  <si>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</si>
  <si>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</si>
  <si>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</si>
  <si>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</si>
  <si>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</si>
  <si>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</si>
  <si>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</si>
  <si>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</si>
  <si>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</si>
  <si>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</si>
  <si>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</si>
  <si>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</si>
  <si>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</si>
  <si>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</si>
  <si>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</si>
  <si>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</si>
  <si>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</si>
  <si>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</si>
  <si>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</si>
  <si>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</si>
  <si>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</si>
  <si>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</si>
  <si>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</si>
  <si>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</si>
  <si>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</si>
  <si>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</si>
  <si>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</si>
  <si>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</si>
  <si>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</si>
  <si>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</si>
  <si>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</si>
  <si>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</si>
  <si>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</si>
  <si>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</si>
  <si>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</si>
  <si>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</si>
  <si>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</si>
  <si>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</si>
  <si>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</si>
  <si>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</si>
  <si>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</si>
  <si>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</si>
  <si>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</si>
  <si>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</si>
  <si>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</si>
  <si>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</si>
  <si>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</si>
  <si>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</si>
  <si>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</si>
  <si>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</si>
  <si>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</si>
  <si>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</si>
  <si>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</si>
  <si>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</si>
  <si>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</si>
  <si>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</si>
  <si>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</si>
  <si>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</si>
  <si>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</si>
  <si>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</si>
  <si>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</si>
  <si>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</si>
  <si>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</si>
  <si>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</si>
  <si>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</si>
  <si>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</si>
  <si>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</si>
  <si>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</si>
  <si>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</si>
  <si>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</si>
  <si>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</si>
  <si>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</si>
  <si>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</si>
  <si>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</si>
  <si>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</si>
  <si>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</si>
  <si>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</si>
  <si>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</si>
  <si>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</si>
  <si>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</si>
  <si>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</si>
  <si>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</si>
  <si>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</si>
  <si>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</si>
  <si>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</si>
  <si>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</si>
  <si>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</si>
  <si>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</si>
  <si>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</si>
  <si>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</si>
  <si>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</si>
  <si>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</si>
  <si>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</si>
  <si>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</si>
  <si>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</si>
  <si>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</si>
  <si>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</si>
  <si>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</si>
  <si>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</si>
  <si>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</si>
  <si>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</si>
  <si>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</si>
  <si>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</si>
  <si>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</si>
  <si>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</si>
  <si>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</si>
  <si>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</si>
  <si>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</si>
  <si>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</si>
  <si>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</si>
  <si>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</si>
  <si>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</si>
  <si>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</si>
  <si>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</si>
  <si>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</si>
  <si>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</si>
  <si>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</si>
  <si>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</si>
  <si>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</si>
  <si>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</si>
  <si>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</si>
  <si>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</si>
  <si>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</si>
  <si>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</si>
  <si>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</si>
  <si>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</si>
  <si>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</si>
  <si>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</si>
  <si>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</si>
  <si>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</si>
  <si>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</si>
  <si>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</si>
  <si>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</si>
  <si>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</si>
  <si>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</si>
  <si>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</si>
  <si>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</si>
  <si>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</si>
  <si>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</si>
  <si>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</si>
  <si>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</si>
  <si>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</si>
  <si>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</si>
  <si>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</si>
  <si>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</si>
  <si>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</si>
  <si>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</si>
  <si>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</si>
  <si>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</si>
  <si>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</si>
  <si>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</si>
  <si>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</si>
  <si>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</si>
  <si>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</si>
  <si>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</si>
  <si>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</si>
  <si>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</si>
  <si>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</si>
  <si>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</si>
  <si>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</si>
  <si>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</si>
  <si>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</si>
  <si>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</si>
  <si>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</si>
  <si>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</si>
  <si>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</si>
  <si>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</si>
  <si>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</si>
  <si>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</si>
  <si>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</si>
  <si>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</si>
  <si>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</si>
  <si>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</si>
  <si>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</si>
  <si>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</si>
  <si>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</si>
  <si>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</si>
  <si>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</si>
  <si>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</si>
  <si>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</si>
  <si>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</si>
  <si>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</si>
  <si>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</si>
  <si>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</si>
  <si>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</si>
  <si>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</si>
  <si>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</si>
  <si>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</si>
  <si>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</si>
  <si>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</si>
  <si>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</si>
  <si>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</si>
  <si>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</si>
  <si>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</si>
  <si>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</si>
  <si>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</si>
  <si>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</si>
  <si>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</si>
  <si>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</si>
  <si>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</si>
  <si>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</si>
  <si>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</si>
  <si>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</si>
  <si>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</si>
  <si>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</si>
  <si>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</si>
  <si>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</si>
  <si>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</si>
  <si>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</si>
  <si>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</si>
  <si>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</si>
  <si>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</si>
  <si>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</si>
  <si>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</si>
  <si>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</si>
  <si>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</si>
  <si>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</si>
  <si>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</si>
  <si>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</si>
  <si>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</si>
  <si>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</si>
  <si>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</si>
  <si>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</si>
  <si>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</si>
  <si>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</si>
  <si>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</si>
  <si>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</si>
  <si>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</si>
  <si>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</si>
  <si>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</si>
  <si>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</si>
  <si>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</si>
  <si>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</si>
  <si>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</si>
  <si>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</si>
  <si>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</si>
  <si>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</si>
  <si>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</si>
  <si>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</si>
  <si>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</si>
  <si>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</si>
  <si>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</si>
  <si>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</si>
  <si>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</si>
  <si>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</si>
  <si>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</si>
  <si>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</si>
  <si>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</si>
  <si>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</si>
  <si>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</si>
  <si>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</si>
  <si>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</si>
  <si>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</si>
  <si>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</si>
  <si>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</si>
  <si>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</si>
  <si>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</si>
  <si>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</si>
  <si>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</si>
  <si>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</si>
  <si>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</si>
  <si>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</si>
  <si>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</si>
  <si>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</si>
  <si>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</si>
  <si>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</si>
  <si>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</si>
  <si>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</si>
  <si>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</si>
  <si>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</si>
  <si>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</si>
  <si>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</si>
  <si>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</si>
  <si>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</si>
  <si>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</si>
  <si>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</si>
  <si>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</si>
  <si>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</si>
  <si>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</si>
  <si>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</si>
  <si>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</si>
  <si>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</si>
  <si>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</si>
  <si>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</si>
  <si>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</si>
  <si>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</si>
  <si>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</si>
  <si>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</si>
  <si>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</si>
  <si>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</si>
  <si>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</si>
  <si>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</si>
  <si>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</si>
  <si>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</si>
  <si>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</si>
  <si>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</si>
  <si>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</si>
  <si>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</si>
  <si>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</si>
  <si>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</si>
  <si>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</si>
  <si>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</si>
  <si>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</si>
  <si>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</si>
  <si>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</si>
  <si>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</si>
  <si>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</si>
  <si>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</si>
  <si>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</si>
  <si>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</si>
  <si>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</si>
  <si>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</si>
  <si>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</si>
  <si>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</si>
  <si>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</si>
  <si>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</si>
  <si>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</si>
  <si>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</si>
  <si>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</si>
  <si>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</si>
  <si>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</si>
  <si>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</si>
  <si>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</si>
  <si>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</si>
  <si>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</si>
  <si>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</si>
  <si>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</si>
  <si>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</si>
  <si>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</si>
  <si>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</si>
  <si>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</si>
  <si>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</si>
  <si>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</si>
  <si>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</si>
  <si>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</si>
  <si>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</si>
  <si>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</si>
  <si>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</si>
  <si>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</si>
  <si>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</si>
  <si>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</si>
  <si>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</si>
  <si>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</si>
  <si>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</si>
  <si>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</si>
  <si>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</si>
  <si>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</si>
  <si>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</si>
  <si>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</si>
  <si>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</si>
  <si>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</si>
  <si>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</si>
  <si>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</si>
  <si>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</si>
  <si>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</si>
  <si>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</si>
  <si>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</si>
  <si>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</si>
  <si>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</si>
  <si>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</si>
  <si>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</si>
  <si>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</si>
  <si>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</si>
  <si>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</si>
  <si>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</si>
  <si>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</si>
  <si>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</si>
  <si>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</si>
  <si>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</si>
  <si>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</si>
  <si>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</si>
  <si>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</si>
  <si>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</si>
  <si>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</si>
  <si>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</si>
  <si>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</si>
  <si>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</si>
  <si>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</si>
  <si>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</si>
  <si>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</si>
  <si>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</si>
  <si>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</si>
  <si>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</si>
  <si>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</si>
  <si>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</si>
  <si>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</si>
  <si>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</si>
  <si>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</si>
  <si>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</si>
  <si>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</si>
  <si>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</si>
  <si>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</si>
  <si>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</si>
  <si>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</si>
  <si>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</si>
  <si>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</si>
  <si>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</si>
  <si>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</si>
  <si>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</si>
  <si>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</si>
  <si>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</si>
  <si>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</si>
  <si>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</si>
  <si>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</si>
  <si>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</si>
  <si>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</si>
  <si>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</si>
  <si>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</si>
  <si>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</si>
  <si>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</si>
  <si>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</si>
  <si>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</si>
  <si>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</si>
  <si>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</si>
  <si>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</si>
  <si>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</si>
  <si>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</si>
  <si>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</si>
  <si>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</si>
  <si>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</si>
  <si>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</si>
  <si>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</si>
  <si>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</si>
  <si>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</si>
  <si>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</si>
  <si>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</si>
  <si>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</si>
  <si>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</si>
  <si>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</si>
  <si>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</si>
  <si>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</si>
  <si>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</si>
  <si>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</si>
  <si>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</si>
  <si>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</si>
  <si>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</si>
  <si>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</si>
  <si>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</si>
  <si>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</si>
  <si>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</si>
  <si>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</si>
  <si>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</si>
  <si>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</si>
  <si>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</si>
  <si>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</si>
  <si>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</si>
  <si>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</si>
  <si>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</si>
  <si>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</si>
  <si>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</si>
  <si>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</si>
  <si>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</si>
  <si>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</si>
  <si>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</si>
  <si>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</si>
  <si>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</si>
  <si>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</si>
  <si>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</si>
  <si>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</si>
  <si>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</si>
  <si>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</si>
  <si>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</si>
  <si>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</si>
  <si>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</si>
  <si>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</si>
  <si>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</si>
  <si>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</si>
  <si>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</si>
  <si>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</si>
  <si>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</si>
  <si>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</si>
  <si>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</si>
  <si>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</si>
  <si>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</si>
  <si>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</si>
  <si>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</si>
  <si>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</si>
  <si>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</si>
  <si>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</si>
  <si>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</si>
  <si>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</si>
  <si>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</si>
  <si>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</si>
  <si>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</si>
  <si>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</si>
  <si>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</si>
  <si>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</si>
  <si>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</si>
  <si>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</si>
  <si>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</si>
  <si>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</si>
  <si>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</si>
  <si>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</si>
  <si>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</si>
  <si>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</si>
  <si>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</si>
  <si>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</si>
  <si>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</si>
  <si>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</si>
  <si>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</si>
  <si>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</si>
  <si>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</si>
  <si>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</si>
  <si>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</si>
  <si>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</si>
  <si>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</si>
  <si>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</si>
  <si>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</si>
  <si>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</si>
  <si>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</si>
  <si>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</si>
  <si>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</si>
  <si>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</si>
  <si>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</si>
  <si>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</si>
  <si>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</si>
  <si>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</si>
  <si>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</si>
  <si>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</si>
  <si>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</si>
  <si>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</si>
  <si>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</si>
  <si>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</si>
  <si>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</si>
  <si>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</si>
  <si>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</si>
  <si>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</si>
  <si>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</si>
  <si>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</si>
  <si>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</si>
  <si>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</si>
  <si>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</si>
  <si>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</si>
  <si>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</si>
  <si>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</si>
  <si>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</si>
  <si>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</si>
  <si>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</si>
  <si>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</si>
  <si>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</si>
  <si>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</si>
  <si>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</si>
  <si>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</si>
  <si>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</si>
  <si>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</si>
  <si>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</si>
  <si>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</si>
  <si>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</si>
  <si>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</si>
  <si>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</si>
  <si>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</si>
  <si>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</si>
  <si>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</si>
  <si>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</si>
  <si>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</si>
  <si>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</si>
  <si>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</si>
  <si>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</si>
  <si>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</si>
  <si>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</si>
  <si>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</si>
  <si>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</si>
  <si>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</si>
  <si>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</si>
  <si>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</si>
  <si>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</si>
  <si>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</si>
  <si>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</si>
  <si>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</si>
  <si>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</si>
  <si>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</si>
  <si>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</si>
  <si>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</si>
  <si>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</si>
  <si>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</si>
  <si>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</si>
  <si>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</si>
  <si>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</si>
  <si>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</si>
  <si>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</si>
  <si>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</si>
  <si>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</si>
  <si>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</si>
  <si>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</si>
  <si>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</si>
  <si>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</si>
  <si>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</si>
  <si>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</si>
  <si>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</si>
  <si>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</si>
  <si>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</si>
  <si>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</si>
  <si>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</si>
  <si>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</si>
  <si>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</si>
  <si>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</si>
  <si>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</si>
  <si>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</si>
  <si>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</si>
  <si>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</si>
  <si>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</si>
  <si>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</si>
  <si>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</si>
  <si>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</si>
  <si>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</si>
  <si>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</si>
  <si>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</si>
  <si>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</si>
  <si>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</si>
  <si>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</si>
  <si>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</si>
  <si>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</si>
  <si>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</si>
  <si>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</si>
  <si>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</si>
  <si>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</si>
  <si>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</si>
  <si>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</si>
  <si>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</si>
  <si>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</si>
  <si>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</si>
  <si>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</si>
  <si>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</si>
  <si>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</si>
  <si>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</si>
  <si>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</si>
  <si>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</si>
  <si>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</si>
  <si>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</si>
  <si>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</si>
  <si>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</si>
  <si>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</si>
  <si>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</si>
  <si>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</si>
  <si>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</si>
  <si>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</si>
  <si>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</si>
  <si>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</si>
  <si>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</si>
  <si>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</si>
  <si>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</si>
  <si>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</si>
  <si>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</si>
  <si>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</si>
  <si>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</si>
  <si>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</si>
  <si>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</si>
  <si>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</si>
  <si>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</si>
  <si>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</si>
  <si>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</si>
  <si>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</si>
  <si>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</si>
  <si>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</si>
  <si>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</si>
  <si>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</si>
  <si>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</si>
  <si>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</si>
  <si>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</si>
  <si>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</si>
  <si>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</si>
  <si>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</si>
  <si>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</si>
  <si>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</si>
  <si>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</si>
  <si>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</si>
  <si>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</si>
  <si>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</si>
  <si>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</si>
  <si>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</si>
  <si>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</si>
  <si>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</si>
  <si>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</si>
  <si>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</si>
  <si>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</si>
  <si>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</si>
  <si>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</si>
  <si>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</si>
  <si>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</si>
  <si>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</si>
  <si>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</si>
  <si>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</si>
  <si>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</si>
  <si>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</si>
  <si>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</si>
  <si>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</si>
  <si>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</si>
  <si>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</si>
  <si>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</si>
  <si>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</si>
  <si>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</si>
  <si>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</si>
  <si>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</si>
  <si>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</si>
  <si>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</si>
  <si>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</si>
  <si>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</si>
  <si>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</si>
  <si>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</si>
  <si>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</si>
  <si>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</si>
  <si>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</si>
  <si>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</si>
  <si>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</si>
  <si>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</si>
  <si>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</si>
  <si>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</si>
  <si>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</si>
  <si>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</si>
  <si>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</si>
  <si>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</si>
  <si>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</si>
  <si>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</si>
  <si>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</si>
  <si>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</si>
  <si>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</si>
  <si>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</si>
  <si>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</si>
  <si>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</si>
  <si>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</si>
  <si>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</si>
  <si>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</si>
  <si>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</si>
  <si>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</si>
  <si>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</si>
  <si>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</si>
  <si>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</si>
  <si>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</si>
  <si>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</si>
  <si>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</si>
  <si>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</si>
  <si>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</si>
  <si>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</si>
  <si>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</si>
  <si>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</si>
  <si>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</si>
  <si>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</si>
  <si>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</si>
  <si>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</si>
  <si>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</si>
  <si>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</si>
  <si>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</si>
  <si>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</si>
  <si>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</si>
  <si>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</si>
  <si>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</si>
  <si>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</si>
  <si>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</si>
  <si>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</si>
  <si>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</si>
  <si>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</si>
  <si>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</si>
  <si>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</si>
  <si>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</si>
  <si>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</si>
  <si>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</si>
  <si>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</si>
  <si>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</si>
  <si>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</si>
  <si>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</si>
  <si>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</si>
  <si>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</si>
  <si>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</si>
  <si>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</si>
  <si>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</si>
  <si>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</si>
  <si>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</si>
  <si>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</si>
  <si>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</si>
  <si>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</si>
  <si>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</si>
  <si>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</si>
  <si>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</si>
  <si>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</si>
  <si>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</si>
  <si>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</si>
  <si>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</si>
  <si>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</si>
  <si>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</si>
  <si>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</si>
  <si>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</si>
  <si>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</si>
  <si>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</si>
  <si>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</si>
  <si>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</si>
  <si>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</si>
  <si>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</si>
  <si>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</si>
  <si>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</si>
  <si>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</si>
  <si>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</si>
  <si>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</si>
  <si>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</si>
  <si>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</si>
  <si>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</si>
  <si>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</si>
  <si>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</si>
  <si>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</si>
  <si>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</si>
  <si>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</si>
  <si>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</si>
  <si>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</si>
  <si>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</si>
  <si>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</si>
  <si>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</si>
  <si>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</si>
  <si>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</si>
  <si>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</si>
  <si>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</si>
  <si>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</si>
  <si>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</si>
  <si>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</si>
  <si>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</si>
  <si>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</si>
  <si>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</si>
  <si>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</si>
  <si>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</si>
  <si>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</si>
  <si>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</si>
  <si>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</si>
  <si>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</si>
  <si>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</si>
  <si>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</si>
  <si>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</si>
  <si>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</si>
  <si>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</si>
  <si>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</si>
  <si>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</si>
  <si>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</si>
  <si>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</si>
  <si>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</si>
  <si>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</si>
  <si>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</si>
  <si>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</si>
  <si>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</si>
  <si>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</si>
  <si>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</si>
  <si>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</si>
  <si>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</si>
  <si>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</si>
  <si>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</si>
  <si>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</si>
  <si>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</si>
  <si>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</si>
  <si>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</si>
  <si>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</si>
  <si>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</si>
  <si>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</si>
  <si>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</si>
  <si>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</si>
  <si>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</si>
  <si>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</si>
  <si>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</si>
  <si>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</si>
  <si>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</si>
  <si>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</si>
  <si>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</si>
  <si>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</si>
  <si>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</si>
  <si>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</si>
  <si>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</si>
  <si>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</si>
  <si>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</si>
  <si>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</si>
  <si>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</si>
  <si>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</si>
  <si>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</si>
  <si>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</si>
  <si>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</si>
  <si>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</si>
  <si>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</si>
  <si>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</si>
  <si>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</si>
  <si>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</si>
  <si>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</si>
  <si>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</si>
  <si>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</si>
  <si>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</si>
  <si>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</si>
  <si>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</si>
  <si>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</si>
  <si>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</si>
  <si>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</si>
  <si>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</si>
  <si>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</si>
  <si>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</si>
  <si>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</si>
  <si>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</si>
  <si>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</si>
  <si>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</si>
  <si>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</si>
  <si>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</si>
  <si>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</si>
  <si>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</si>
  <si>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</si>
  <si>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</si>
  <si>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</si>
  <si>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</si>
  <si>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</si>
  <si>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</si>
  <si>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</si>
  <si>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</si>
  <si>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</si>
  <si>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</si>
  <si>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</si>
  <si>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</si>
  <si>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</si>
  <si>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</si>
  <si>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</si>
  <si>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</si>
  <si>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</si>
  <si>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</si>
  <si>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</si>
  <si>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</si>
  <si>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</si>
  <si>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</si>
  <si>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</si>
  <si>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</si>
  <si>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</si>
  <si>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</si>
  <si>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</si>
  <si>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</si>
  <si>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</si>
  <si>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</si>
  <si>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</si>
  <si>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</si>
  <si>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</si>
  <si>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</si>
  <si>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</si>
  <si>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</si>
  <si>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</si>
  <si>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</si>
  <si>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</si>
  <si>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</si>
  <si>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</si>
  <si>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</si>
  <si>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</si>
  <si>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</si>
  <si>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</si>
  <si>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</si>
  <si>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</si>
  <si>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</si>
  <si>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</si>
  <si>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</si>
  <si>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</si>
  <si>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</si>
  <si>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</si>
  <si>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</si>
  <si>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</si>
  <si>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</si>
  <si>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</si>
  <si>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</si>
  <si>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</si>
  <si>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</si>
  <si>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</si>
  <si>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</si>
  <si>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</si>
  <si>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</si>
  <si>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</si>
  <si>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</si>
  <si>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</si>
  <si>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</si>
  <si>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</si>
  <si>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</si>
  <si>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</si>
  <si>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</si>
  <si>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</si>
  <si>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</si>
  <si>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</si>
  <si>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</si>
  <si>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</si>
  <si>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</si>
  <si>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</si>
  <si>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</si>
  <si>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</si>
  <si>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</si>
  <si>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</si>
  <si>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</si>
  <si>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</si>
  <si>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</si>
  <si>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</si>
  <si>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</si>
  <si>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</si>
  <si>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</si>
  <si>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</si>
  <si>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</si>
  <si>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</si>
  <si>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</si>
  <si>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</si>
  <si>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</si>
  <si>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</si>
  <si>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</si>
  <si>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</si>
  <si>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</si>
  <si>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</si>
  <si>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</si>
  <si>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</si>
  <si>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</si>
  <si>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</si>
  <si>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</si>
  <si>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</si>
  <si>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</si>
  <si>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</si>
  <si>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</si>
  <si>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</si>
  <si>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</si>
  <si>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</si>
  <si>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</si>
  <si>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</si>
  <si>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</si>
  <si>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</si>
  <si>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</si>
  <si>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</si>
  <si>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</si>
  <si>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</si>
  <si>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</si>
  <si>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</si>
  <si>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</si>
  <si>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</si>
  <si>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</si>
  <si>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</si>
  <si>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</si>
  <si>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</si>
  <si>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</si>
  <si>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</si>
  <si>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</si>
  <si>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</si>
  <si>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</si>
  <si>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</si>
  <si>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</si>
  <si>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</si>
  <si>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</si>
  <si>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</si>
  <si>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</si>
  <si>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</si>
  <si>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</si>
  <si>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</si>
  <si>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</si>
  <si>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</si>
  <si>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</si>
  <si>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</si>
  <si>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</si>
  <si>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</si>
  <si>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</si>
  <si>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</si>
  <si>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</si>
  <si>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</si>
  <si>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</si>
  <si>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</si>
  <si>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</si>
  <si>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</si>
  <si>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</si>
  <si>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</si>
  <si>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</si>
  <si>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</si>
  <si>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</si>
  <si>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</si>
  <si>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</si>
  <si>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</si>
  <si>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</si>
  <si>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</si>
  <si>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</si>
  <si>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</si>
  <si>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</si>
  <si>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</si>
  <si>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</si>
  <si>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</si>
  <si>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</si>
  <si>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</si>
  <si>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</si>
  <si>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</si>
  <si>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</si>
  <si>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</si>
  <si>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</si>
  <si>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</si>
  <si>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</si>
  <si>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</si>
  <si>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</si>
  <si>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</si>
  <si>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</si>
  <si>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</si>
  <si>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</si>
  <si>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</si>
  <si>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</si>
  <si>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</si>
  <si>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</si>
  <si>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</si>
  <si>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</si>
  <si>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</si>
  <si>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</si>
  <si>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</si>
  <si>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</si>
  <si>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</si>
  <si>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</si>
  <si>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</si>
  <si>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</si>
  <si>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</si>
  <si>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</si>
  <si>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</si>
  <si>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</si>
  <si>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</si>
  <si>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</si>
  <si>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</si>
  <si>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</si>
  <si>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</si>
  <si>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</si>
  <si>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</si>
  <si>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</si>
  <si>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</si>
  <si>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</si>
  <si>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</si>
  <si>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</si>
  <si>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</si>
  <si>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</si>
  <si>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</si>
  <si>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</si>
  <si>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</si>
  <si>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</si>
  <si>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</si>
  <si>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</si>
  <si>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</si>
  <si>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</si>
  <si>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</si>
  <si>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</si>
  <si>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</si>
  <si>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</si>
  <si>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</si>
  <si>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</si>
  <si>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</si>
  <si>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</si>
  <si>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</si>
  <si>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</si>
  <si>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</si>
  <si>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</si>
  <si>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</si>
  <si>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</si>
  <si>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</si>
  <si>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</si>
  <si>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</si>
  <si>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</si>
  <si>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</si>
  <si>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</si>
  <si>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</si>
  <si>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</si>
  <si>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</si>
  <si>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</si>
  <si>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</si>
  <si>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</si>
  <si>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</si>
  <si>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</si>
  <si>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</si>
  <si>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</si>
  <si>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</si>
  <si>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</si>
  <si>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</si>
  <si>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</si>
  <si>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</si>
  <si>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</si>
  <si>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</si>
  <si>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</si>
  <si>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</si>
  <si>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</si>
  <si>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</si>
  <si>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</si>
  <si>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</si>
  <si>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</si>
  <si>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</si>
  <si>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</si>
  <si>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</si>
  <si>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</si>
  <si>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</si>
  <si>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</si>
  <si>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</si>
  <si>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</si>
  <si>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</si>
  <si>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</si>
  <si>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</si>
  <si>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</si>
  <si>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</si>
  <si>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</si>
  <si>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</si>
  <si>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</si>
  <si>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</si>
  <si>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</si>
  <si>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</si>
  <si>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</si>
  <si>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</si>
  <si>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</si>
  <si>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</si>
  <si>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</si>
  <si>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</si>
  <si>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</si>
  <si>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</si>
  <si>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</si>
  <si>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</si>
  <si>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</si>
  <si>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</si>
  <si>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</si>
  <si>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</si>
  <si>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</si>
  <si>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</si>
  <si>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</si>
  <si>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</si>
  <si>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</si>
  <si>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</si>
  <si>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</si>
  <si>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</si>
  <si>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</si>
  <si>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</si>
  <si>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</si>
  <si>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</si>
  <si>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</si>
  <si>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</si>
  <si>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</si>
  <si>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</si>
  <si>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</si>
  <si>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</si>
  <si>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</si>
  <si>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</si>
  <si>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</si>
  <si>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</si>
  <si>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</si>
  <si>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</si>
  <si>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</si>
  <si>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</si>
  <si>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</si>
  <si>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</si>
  <si>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</si>
  <si>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</si>
  <si>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</si>
  <si>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</si>
  <si>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</si>
  <si>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</si>
  <si>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</si>
  <si>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</si>
  <si>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</si>
  <si>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</si>
  <si>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</si>
  <si>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</si>
  <si>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</si>
  <si>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</si>
  <si>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</si>
  <si>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</si>
  <si>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</si>
  <si>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</si>
  <si>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</si>
  <si>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</si>
  <si>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</si>
  <si>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</si>
  <si>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</si>
  <si>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</si>
  <si>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</si>
  <si>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</si>
  <si>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</si>
  <si>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</si>
  <si>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</si>
  <si>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</si>
  <si>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</si>
  <si>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</si>
  <si>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</si>
  <si>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</si>
  <si>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</si>
  <si>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</si>
  <si>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</si>
  <si>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</si>
  <si>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</si>
  <si>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</si>
  <si>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</si>
  <si>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</si>
  <si>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</si>
  <si>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</si>
  <si>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</si>
  <si>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</si>
  <si>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</si>
  <si>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</si>
  <si>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</si>
  <si>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</si>
  <si>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</si>
  <si>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</si>
  <si>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</si>
  <si>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</si>
  <si>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</si>
  <si>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</si>
  <si>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</si>
  <si>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</si>
  <si>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</si>
  <si>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</si>
  <si>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</si>
  <si>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</si>
  <si>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</si>
  <si>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</si>
  <si>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</si>
  <si>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</si>
  <si>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</si>
  <si>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</si>
  <si>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</si>
  <si>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</si>
  <si>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</si>
  <si>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</si>
  <si>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</si>
  <si>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</si>
  <si>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</si>
  <si>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</si>
  <si>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</si>
  <si>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</si>
  <si>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</si>
  <si>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</si>
  <si>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</si>
  <si>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</si>
  <si>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</si>
  <si>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</si>
  <si>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</si>
  <si>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</si>
  <si>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</si>
  <si>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</si>
  <si>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</si>
  <si>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</si>
  <si>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</si>
  <si>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</si>
  <si>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</si>
  <si>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</si>
  <si>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</si>
  <si>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</si>
  <si>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</si>
  <si>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</si>
  <si>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</si>
  <si>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</si>
  <si>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</si>
  <si>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</si>
  <si>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</si>
  <si>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</si>
  <si>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</si>
  <si>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</si>
  <si>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</si>
  <si>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</si>
  <si>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</si>
  <si>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</si>
  <si>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</si>
  <si>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</si>
  <si>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</si>
  <si>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</si>
  <si>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</si>
  <si>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</si>
  <si>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</si>
  <si>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</si>
  <si>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</si>
  <si>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</si>
  <si>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</si>
  <si>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</si>
  <si>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</si>
  <si>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</si>
  <si>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</si>
  <si>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</si>
  <si>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</si>
  <si>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</si>
  <si>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</si>
  <si>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</si>
  <si>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</si>
  <si>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</si>
  <si>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</si>
  <si>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</si>
  <si>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</si>
  <si>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</si>
  <si>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</si>
  <si>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</si>
  <si>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</si>
  <si>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</si>
  <si>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</si>
  <si>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</si>
  <si>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</si>
  <si>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</si>
  <si>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</si>
  <si>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</si>
  <si>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</si>
  <si>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</si>
  <si>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</si>
  <si>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</si>
  <si>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</si>
  <si>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</si>
  <si>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</si>
  <si>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</si>
  <si>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</si>
  <si>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</si>
  <si>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</si>
  <si>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</si>
  <si>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</si>
  <si>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</si>
  <si>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</si>
  <si>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</si>
  <si>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</si>
  <si>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</si>
  <si>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</si>
  <si>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</si>
  <si>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</si>
  <si>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</si>
  <si>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</si>
  <si>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</si>
  <si>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</si>
  <si>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</si>
  <si>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</si>
  <si>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</si>
  <si>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</si>
  <si>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</si>
  <si>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</si>
  <si>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</si>
  <si>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</si>
  <si>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</si>
  <si>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</si>
  <si>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</si>
  <si>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</si>
  <si>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</si>
  <si>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</si>
  <si>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</si>
  <si>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</si>
  <si>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</si>
  <si>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</si>
  <si>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</si>
  <si>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</si>
  <si>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</si>
  <si>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</si>
  <si>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</si>
  <si>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</si>
  <si>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</si>
  <si>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</si>
  <si>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</si>
  <si>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</si>
  <si>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</si>
  <si>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</si>
  <si>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</si>
  <si>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</si>
  <si>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</si>
  <si>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</si>
  <si>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</si>
  <si>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</si>
  <si>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</si>
  <si>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</si>
  <si>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</si>
  <si>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</si>
  <si>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</si>
  <si>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</si>
  <si>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</si>
  <si>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</si>
  <si>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</si>
  <si>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</si>
  <si>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</si>
  <si>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</si>
  <si>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</si>
  <si>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</si>
  <si>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</si>
  <si>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</si>
  <si>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</si>
  <si>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</si>
  <si>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</si>
  <si>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</si>
  <si>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</si>
  <si>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</si>
  <si>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</si>
  <si>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</si>
  <si>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</si>
  <si>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</si>
  <si>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</si>
  <si>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</si>
  <si>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</si>
  <si>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</si>
  <si>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</si>
  <si>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</si>
  <si>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</si>
  <si>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</si>
  <si>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</si>
  <si>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</si>
  <si>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</si>
  <si>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</si>
  <si>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</si>
  <si>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</si>
  <si>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</si>
  <si>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</si>
  <si>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</si>
  <si>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</si>
  <si>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</si>
  <si>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</si>
  <si>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</si>
  <si>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</si>
  <si>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</si>
  <si>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</si>
  <si>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</si>
  <si>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</si>
  <si>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</si>
  <si>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</si>
  <si>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</si>
  <si>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</si>
  <si>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</si>
  <si>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</si>
  <si>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</si>
  <si>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</si>
  <si>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</si>
  <si>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</si>
  <si>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</si>
  <si>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</si>
  <si>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</si>
  <si>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</si>
  <si>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</si>
  <si>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</si>
  <si>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</si>
  <si>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</si>
  <si>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</si>
  <si>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</si>
  <si>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</si>
  <si>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</si>
  <si>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</si>
  <si>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</si>
  <si>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</si>
  <si>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</si>
  <si>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</si>
  <si>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</si>
  <si>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</si>
  <si>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</si>
  <si>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</si>
  <si>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</si>
  <si>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</si>
  <si>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</si>
  <si>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</si>
  <si>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</si>
  <si>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</si>
  <si>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</si>
  <si>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</si>
  <si>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</si>
  <si>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</si>
  <si>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</si>
  <si>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</si>
  <si>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</si>
  <si>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</si>
  <si>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</si>
  <si>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</si>
  <si>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</si>
  <si>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</si>
  <si>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</si>
  <si>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</si>
  <si>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</si>
  <si>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</si>
  <si>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</si>
  <si>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</si>
  <si>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</si>
  <si>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</si>
  <si>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</si>
  <si>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</si>
  <si>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</si>
  <si>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</si>
  <si>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</si>
  <si>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</si>
  <si>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</si>
  <si>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</si>
  <si>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</si>
  <si>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</si>
  <si>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</si>
  <si>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</si>
  <si>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</si>
  <si>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</si>
  <si>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</si>
  <si>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</si>
  <si>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</si>
  <si>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</si>
  <si>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</si>
  <si>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</si>
  <si>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</si>
  <si>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</si>
  <si>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</si>
  <si>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</si>
  <si>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</si>
  <si>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</si>
  <si>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</si>
  <si>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</si>
  <si>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</si>
  <si>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</si>
  <si>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</si>
  <si>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</si>
  <si>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</si>
  <si>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</si>
  <si>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</si>
  <si>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</si>
  <si>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</si>
  <si>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</si>
  <si>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</si>
  <si>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</si>
  <si>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</si>
  <si>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</si>
  <si>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</si>
  <si>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</si>
  <si>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</si>
  <si>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</si>
  <si>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</si>
  <si>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</si>
  <si>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</si>
  <si>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</si>
  <si>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</si>
  <si>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</si>
  <si>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</si>
  <si>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</si>
  <si>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</si>
  <si>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</si>
  <si>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</si>
  <si>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</si>
  <si>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</si>
  <si>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</si>
  <si>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</si>
  <si>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</si>
  <si>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</si>
  <si>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</si>
  <si>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</si>
  <si>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</si>
  <si>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</si>
  <si>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</si>
  <si>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</si>
  <si>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</si>
  <si>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</si>
  <si>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</si>
  <si>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</si>
  <si>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</si>
  <si>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</si>
  <si>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</si>
  <si>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</si>
  <si>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</si>
  <si>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</si>
  <si>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</si>
  <si>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</si>
  <si>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</si>
  <si>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</si>
  <si>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</si>
  <si>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</si>
  <si>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</si>
  <si>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</si>
  <si>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</si>
  <si>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</si>
  <si>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</si>
  <si>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</si>
  <si>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</si>
  <si>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</si>
  <si>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</si>
  <si>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</si>
  <si>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</si>
  <si>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</si>
  <si>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</si>
  <si>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</si>
  <si>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</si>
  <si>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</si>
  <si>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</si>
  <si>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</si>
  <si>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</si>
  <si>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</si>
  <si>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</si>
  <si>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</si>
  <si>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</si>
  <si>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</si>
  <si>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</si>
  <si>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</si>
  <si>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</si>
  <si>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</si>
  <si>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</si>
  <si>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</si>
  <si>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</si>
  <si>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</si>
  <si>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</si>
  <si>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</si>
  <si>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</si>
  <si>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</si>
  <si>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</si>
  <si>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</si>
  <si>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</si>
  <si>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</si>
  <si>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</si>
  <si>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</si>
  <si>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</si>
  <si>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</si>
  <si>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</si>
  <si>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</si>
  <si>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</si>
  <si>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</si>
  <si>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</si>
  <si>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</si>
  <si>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</si>
  <si>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</si>
  <si>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</si>
  <si>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</si>
  <si>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</si>
  <si>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</si>
  <si>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</si>
  <si>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</si>
  <si>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</si>
  <si>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</si>
  <si>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</si>
  <si>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</si>
  <si>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</si>
  <si>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</si>
  <si>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</si>
  <si>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</si>
  <si>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</si>
  <si>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</si>
  <si>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</si>
  <si>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</si>
  <si>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</si>
  <si>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</si>
  <si>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</si>
  <si>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</si>
  <si>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</si>
  <si>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</si>
  <si>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</si>
  <si>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</si>
  <si>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</si>
  <si>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</si>
  <si>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</si>
  <si>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</si>
  <si>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</si>
  <si>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</si>
  <si>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</si>
  <si>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</si>
  <si>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</si>
  <si>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</si>
  <si>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</si>
  <si>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</si>
  <si>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</si>
  <si>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</si>
  <si>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</si>
  <si>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</si>
  <si>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</si>
  <si>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</si>
  <si>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</si>
  <si>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</si>
  <si>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</si>
  <si>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</si>
  <si>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</si>
  <si>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</si>
  <si>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</si>
  <si>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</si>
  <si>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</si>
  <si>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</si>
  <si>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</si>
  <si>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</si>
  <si>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</si>
  <si>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</si>
  <si>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</si>
  <si>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</si>
  <si>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</si>
  <si>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</si>
  <si>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</si>
  <si>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</si>
  <si>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</si>
  <si>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</si>
  <si>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</si>
  <si>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</si>
  <si>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</si>
  <si>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</si>
  <si>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</si>
  <si>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</si>
  <si>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</si>
  <si>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</si>
  <si>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</si>
  <si>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</si>
  <si>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</si>
  <si>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</si>
  <si>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</si>
  <si>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</si>
  <si>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</si>
  <si>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</si>
  <si>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</si>
  <si>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</si>
  <si>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</si>
  <si>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</si>
  <si>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</si>
  <si>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</si>
  <si>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</si>
  <si>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</si>
  <si>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</si>
  <si>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</si>
  <si>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</si>
  <si>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</si>
  <si>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</si>
  <si>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</si>
  <si>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</si>
  <si>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</si>
  <si>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</si>
  <si>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</si>
  <si>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</si>
  <si>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</si>
  <si>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</si>
  <si>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</si>
  <si>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</si>
  <si>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</si>
  <si>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</si>
  <si>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</si>
  <si>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</si>
  <si>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</si>
  <si>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</si>
  <si>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</si>
  <si>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</si>
  <si>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</si>
  <si>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</si>
  <si>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</si>
  <si>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</si>
  <si>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</si>
  <si>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</si>
  <si>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</si>
  <si>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</si>
  <si>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</si>
  <si>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</si>
  <si>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</si>
  <si>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</si>
  <si>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</si>
  <si>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</si>
  <si>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</si>
  <si>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</si>
  <si>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</si>
  <si>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</si>
  <si>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</si>
  <si>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</si>
  <si>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</si>
  <si>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</si>
  <si>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</si>
  <si>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</si>
  <si>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</si>
  <si>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</si>
  <si>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</si>
  <si>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</si>
  <si>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</si>
  <si>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</si>
  <si>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</si>
  <si>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</si>
  <si>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</si>
  <si>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</si>
  <si>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</si>
  <si>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</si>
  <si>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</si>
  <si>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</si>
  <si>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</si>
  <si>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</si>
  <si>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</si>
  <si>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</si>
  <si>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</si>
  <si>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</si>
  <si>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</si>
  <si>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</si>
  <si>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</si>
  <si>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</si>
  <si>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</si>
  <si>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</si>
  <si>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</si>
  <si>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</si>
  <si>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</si>
  <si>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</si>
  <si>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</si>
  <si>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</si>
  <si>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</si>
  <si>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</si>
  <si>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</si>
  <si>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</si>
  <si>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</si>
  <si>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</si>
  <si>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</si>
  <si>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</si>
  <si>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</si>
  <si>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</si>
  <si>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</si>
  <si>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</si>
  <si>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</si>
  <si>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</si>
  <si>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</si>
  <si>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</si>
  <si>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</si>
  <si>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</si>
  <si>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</si>
  <si>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</si>
  <si>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</si>
  <si>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</si>
  <si>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</si>
  <si>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</si>
  <si>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</si>
  <si>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</si>
  <si>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</si>
  <si>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</si>
  <si>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</si>
  <si>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</si>
  <si>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</si>
  <si>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</si>
  <si>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</si>
  <si>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</si>
  <si>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</si>
  <si>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</si>
  <si>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</si>
  <si>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</si>
  <si>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</si>
  <si>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</si>
  <si>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</si>
  <si>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</si>
  <si>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</si>
  <si>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</si>
  <si>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</si>
  <si>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</si>
  <si>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</si>
  <si>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</si>
  <si>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</si>
  <si>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</si>
  <si>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</si>
  <si>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</si>
  <si>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</si>
  <si>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</si>
  <si>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</si>
  <si>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</si>
  <si>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</si>
  <si>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</si>
  <si>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</si>
  <si>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</si>
  <si>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</si>
  <si>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</si>
  <si>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</si>
  <si>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</si>
  <si>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</si>
  <si>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</si>
  <si>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</si>
  <si>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</si>
  <si>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</si>
  <si>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</si>
  <si>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</si>
  <si>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</si>
  <si>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</si>
  <si>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</si>
  <si>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</si>
  <si>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</si>
  <si>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</si>
  <si>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</si>
  <si>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</si>
  <si>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</si>
  <si>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</si>
  <si>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</si>
  <si>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</si>
  <si>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</si>
  <si>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</si>
  <si>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</si>
  <si>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</si>
  <si>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</si>
  <si>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</si>
  <si>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</si>
  <si>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</si>
  <si>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</si>
  <si>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</si>
  <si>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</si>
  <si>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</si>
  <si>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</si>
  <si>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</si>
  <si>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</si>
  <si>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</si>
  <si>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</si>
  <si>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</si>
  <si>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</si>
  <si>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</si>
  <si>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</si>
  <si>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</si>
  <si>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</si>
  <si>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</si>
  <si>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</si>
  <si>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</si>
  <si>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</si>
  <si>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</si>
  <si>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</si>
  <si>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</si>
  <si>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</si>
  <si>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</si>
  <si>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</si>
  <si>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</si>
  <si>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</si>
  <si>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</si>
  <si>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</si>
  <si>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</si>
  <si>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</si>
  <si>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</si>
  <si>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</si>
  <si>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</si>
  <si>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</si>
  <si>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</si>
  <si>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</si>
  <si>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</si>
  <si>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</si>
  <si>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</si>
  <si>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</si>
  <si>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</si>
  <si>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</si>
  <si>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</si>
  <si>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</si>
  <si>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</si>
  <si>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</si>
  <si>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</si>
  <si>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</si>
  <si>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</si>
  <si>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</si>
  <si>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</si>
  <si>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</si>
  <si>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</si>
  <si>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</si>
  <si>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</si>
  <si>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</si>
  <si>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</si>
  <si>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</si>
  <si>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</si>
  <si>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</si>
  <si>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</si>
  <si>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</si>
  <si>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</si>
  <si>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</si>
  <si>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</si>
  <si>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</si>
  <si>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</si>
  <si>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</si>
  <si>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</si>
  <si>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</si>
  <si>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</si>
  <si>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</si>
  <si>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</si>
  <si>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</si>
  <si>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</si>
  <si>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</si>
  <si>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</si>
  <si>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</si>
  <si>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</si>
  <si>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</si>
  <si>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</si>
  <si>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</si>
  <si>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</si>
  <si>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</si>
  <si>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</si>
  <si>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</si>
  <si>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</si>
  <si>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</si>
  <si>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</si>
  <si>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</si>
  <si>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</si>
  <si>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</si>
  <si>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</si>
  <si>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</si>
  <si>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</si>
  <si>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</si>
  <si>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</si>
  <si>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</si>
  <si>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</si>
  <si>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</si>
  <si>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</si>
  <si>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</si>
  <si>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</si>
  <si>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</si>
  <si>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</si>
  <si>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</si>
  <si>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</si>
  <si>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</si>
  <si>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</si>
  <si>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</si>
  <si>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</si>
  <si>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</si>
  <si>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</si>
  <si>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</si>
  <si>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</si>
  <si>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</si>
  <si>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</si>
  <si>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</si>
  <si>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</si>
  <si>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</si>
  <si>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</si>
  <si>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</si>
  <si>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</si>
  <si>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</si>
  <si>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</si>
  <si>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</si>
  <si>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</si>
  <si>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</si>
  <si>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</si>
  <si>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</si>
  <si>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</si>
  <si>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</si>
  <si>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</si>
  <si>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</si>
  <si>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</si>
  <si>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</si>
  <si>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</si>
  <si>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</si>
  <si>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</si>
  <si>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</si>
  <si>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</si>
  <si>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</si>
  <si>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</si>
  <si>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</si>
  <si>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</si>
  <si>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</si>
  <si>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</si>
  <si>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</si>
  <si>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</si>
  <si>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</si>
  <si>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</si>
  <si>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</si>
  <si>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</si>
  <si>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</si>
  <si>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</si>
  <si>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</si>
  <si>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</si>
  <si>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</si>
  <si>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</si>
  <si>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</si>
  <si>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</si>
  <si>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</si>
  <si>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</si>
  <si>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</si>
  <si>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</si>
  <si>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</si>
  <si>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</si>
  <si>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</si>
  <si>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</si>
  <si>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</si>
  <si>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</si>
  <si>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</si>
  <si>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</si>
  <si>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</si>
  <si>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</si>
  <si>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</si>
  <si>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</si>
  <si>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</si>
  <si>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</si>
  <si>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</si>
  <si>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</si>
  <si>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</si>
  <si>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</si>
  <si>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</si>
  <si>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</si>
  <si>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</si>
  <si>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</si>
  <si>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</si>
  <si>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</si>
  <si>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</si>
  <si>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</si>
  <si>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</si>
  <si>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</si>
  <si>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</si>
  <si>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</si>
  <si>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</si>
  <si>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</si>
  <si>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</si>
  <si>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</si>
  <si>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</si>
  <si>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</si>
  <si>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</si>
  <si>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</si>
  <si>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</si>
  <si>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</si>
  <si>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</si>
  <si>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</si>
  <si>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</si>
  <si>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</si>
  <si>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</si>
  <si>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</si>
  <si>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</si>
  <si>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</si>
  <si>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</si>
  <si>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</si>
  <si>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</si>
  <si>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</si>
  <si>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</si>
  <si>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</si>
  <si>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</si>
  <si>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</si>
  <si>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</si>
  <si>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</si>
  <si>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</si>
  <si>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</si>
  <si>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</si>
  <si>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</si>
  <si>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</si>
  <si>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</si>
  <si>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</si>
  <si>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</si>
  <si>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</si>
  <si>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</si>
  <si>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</si>
  <si>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</si>
  <si>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</si>
  <si>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</si>
  <si>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</si>
  <si>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</si>
  <si>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</si>
  <si>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</si>
  <si>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</si>
  <si>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</si>
  <si>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</si>
  <si>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</si>
  <si>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</si>
  <si>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</si>
  <si>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</si>
  <si>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</si>
  <si>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</si>
  <si>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</si>
  <si>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</si>
  <si>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</si>
  <si>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</si>
  <si>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</si>
  <si>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</si>
  <si>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</si>
  <si>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</si>
  <si>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</si>
  <si>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</si>
  <si>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</si>
  <si>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</si>
  <si>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</si>
  <si>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</si>
  <si>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</si>
  <si>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</si>
  <si>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</si>
  <si>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</si>
  <si>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</si>
  <si>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</si>
  <si>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</si>
  <si>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</si>
  <si>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</si>
  <si>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</si>
  <si>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</si>
  <si>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</si>
  <si>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</si>
  <si>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</si>
  <si>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</si>
  <si>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</si>
  <si>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</si>
  <si>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</si>
  <si>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</si>
  <si>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</si>
  <si>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</si>
  <si>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</si>
  <si>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</si>
  <si>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</si>
  <si>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</si>
  <si>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</si>
  <si>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</si>
  <si>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</si>
  <si>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</si>
  <si>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</si>
  <si>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</si>
  <si>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</si>
  <si>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</si>
  <si>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</si>
  <si>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</si>
  <si>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</si>
  <si>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</si>
  <si>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</si>
  <si>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</si>
  <si>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</si>
  <si>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</si>
  <si>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</si>
  <si>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</si>
  <si>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</si>
  <si>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</si>
  <si>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</si>
  <si>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</si>
  <si>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</si>
  <si>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</si>
  <si>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</si>
  <si>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</si>
  <si>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</si>
  <si>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</si>
  <si>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</si>
  <si>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</si>
  <si>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</si>
  <si>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</si>
  <si>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</si>
  <si>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</si>
  <si>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</si>
  <si>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</si>
  <si>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</si>
  <si>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</si>
  <si>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</si>
  <si>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</si>
  <si>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</si>
  <si>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</si>
  <si>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</si>
  <si>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</si>
  <si>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</si>
  <si>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</si>
  <si>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</si>
  <si>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</si>
  <si>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</si>
  <si>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</si>
  <si>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</si>
  <si>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</si>
  <si>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</si>
  <si>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</si>
  <si>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</si>
  <si>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</si>
  <si>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</si>
  <si>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</si>
  <si>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</si>
  <si>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</si>
  <si>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</si>
  <si>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</si>
  <si>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</si>
  <si>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</si>
  <si>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</si>
  <si>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</si>
  <si>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</si>
  <si>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</si>
  <si>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</si>
  <si>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</si>
  <si>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</si>
  <si>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</si>
  <si>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</si>
  <si>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</si>
  <si>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</si>
  <si>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</si>
  <si>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</si>
  <si>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</si>
  <si>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</si>
  <si>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</si>
  <si>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</si>
  <si>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</si>
  <si>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</si>
  <si>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</si>
  <si>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</si>
  <si>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</si>
  <si>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</si>
  <si>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</si>
  <si>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</si>
  <si>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</si>
  <si>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</si>
  <si>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</si>
  <si>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</si>
  <si>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</si>
  <si>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</si>
  <si>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</si>
  <si>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</si>
  <si>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</si>
  <si>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</si>
  <si>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</si>
  <si>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</si>
  <si>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</si>
  <si>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</si>
  <si>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</si>
  <si>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</si>
  <si>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</si>
  <si>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</si>
  <si>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</si>
  <si>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</si>
  <si>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</si>
  <si>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</si>
  <si>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</si>
  <si>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</si>
  <si>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</si>
  <si>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</si>
  <si>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</si>
  <si>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</si>
  <si>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</si>
  <si>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</si>
  <si>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</si>
  <si>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</si>
  <si>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</si>
  <si>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</si>
  <si>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</si>
  <si>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</si>
  <si>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</si>
  <si>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</si>
  <si>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</si>
  <si>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</si>
  <si>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</si>
  <si>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</si>
  <si>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</si>
  <si>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</si>
  <si>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</si>
  <si>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</si>
  <si>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</si>
  <si>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</si>
  <si>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</si>
  <si>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</si>
  <si>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</si>
  <si>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</si>
  <si>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</si>
  <si>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</si>
  <si>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</si>
  <si>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</si>
  <si>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</si>
  <si>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</si>
  <si>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</si>
  <si>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</si>
  <si>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</si>
  <si>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</si>
  <si>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</si>
  <si>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</si>
  <si>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</si>
  <si>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</si>
  <si>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</si>
  <si>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</si>
  <si>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</si>
  <si>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</si>
  <si>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</si>
  <si>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</si>
  <si>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</si>
  <si>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</si>
  <si>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</si>
  <si>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</si>
  <si>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</si>
  <si>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</si>
  <si>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</si>
  <si>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</si>
  <si>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</si>
  <si>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</si>
  <si>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</si>
  <si>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</si>
  <si>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</si>
  <si>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</si>
  <si>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</si>
  <si>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</si>
  <si>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</si>
  <si>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</si>
  <si>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</si>
  <si>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</si>
  <si>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</si>
  <si>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</si>
  <si>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</si>
  <si>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</si>
  <si>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</si>
  <si>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</si>
  <si>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</si>
  <si>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</si>
  <si>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</si>
  <si>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</si>
  <si>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</si>
  <si>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</si>
  <si>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</si>
  <si>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</si>
  <si>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</si>
  <si>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</si>
  <si>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</si>
  <si>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</si>
  <si>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</si>
  <si>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</si>
  <si>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</si>
  <si>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</si>
  <si>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</si>
  <si>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</si>
  <si>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</si>
  <si>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</si>
  <si>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</si>
  <si>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</si>
  <si>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</si>
  <si>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</si>
  <si>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</si>
  <si>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</si>
  <si>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</si>
  <si>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</si>
  <si>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</si>
  <si>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</si>
  <si>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</si>
  <si>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</si>
  <si>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</si>
  <si>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</si>
  <si>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</si>
  <si>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</si>
  <si>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</si>
  <si>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</si>
  <si>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</si>
  <si>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</si>
  <si>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</si>
  <si>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</si>
  <si>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</si>
  <si>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</si>
  <si>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</si>
  <si>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</si>
  <si>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</si>
  <si>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</si>
  <si>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</si>
  <si>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</si>
  <si>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</si>
  <si>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</si>
  <si>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</si>
  <si>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</si>
  <si>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</si>
  <si>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</si>
  <si>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</si>
  <si>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</si>
  <si>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</si>
  <si>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</si>
  <si>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</si>
  <si>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</si>
  <si>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</si>
  <si>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</si>
  <si>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</si>
  <si>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</si>
  <si>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</si>
  <si>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</si>
  <si>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</si>
  <si>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</si>
  <si>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</si>
  <si>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</si>
  <si>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</si>
  <si>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</si>
  <si>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</si>
  <si>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</si>
  <si>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</si>
  <si>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</si>
  <si>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</si>
  <si>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</si>
  <si>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</si>
  <si>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</si>
  <si>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</si>
  <si>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</si>
  <si>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</si>
  <si>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</si>
  <si>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</si>
  <si>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</si>
  <si>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</si>
  <si>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</si>
  <si>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</si>
  <si>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</si>
  <si>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</si>
  <si>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</si>
  <si>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</si>
  <si>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</si>
  <si>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</si>
  <si>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</si>
  <si>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</si>
  <si>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</si>
  <si>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</si>
  <si>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</si>
  <si>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</si>
  <si>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</si>
  <si>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</si>
  <si>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</si>
  <si>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</si>
  <si>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</si>
  <si>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</si>
  <si>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</si>
  <si>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</si>
  <si>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</si>
  <si>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</si>
  <si>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</si>
  <si>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</si>
  <si>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</si>
  <si>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</si>
  <si>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</si>
  <si>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</si>
  <si>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</si>
  <si>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</si>
  <si>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</si>
  <si>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</si>
  <si>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</si>
  <si>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</si>
  <si>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</si>
  <si>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</si>
  <si>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</si>
  <si>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</si>
  <si>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</si>
  <si>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</si>
  <si>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</si>
  <si>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</si>
  <si>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</si>
  <si>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</si>
  <si>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</si>
  <si>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</si>
  <si>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</si>
  <si>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</si>
  <si>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</si>
  <si>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</si>
  <si>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</si>
  <si>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</si>
  <si>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</si>
  <si>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</si>
  <si>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</si>
  <si>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</si>
  <si>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</si>
  <si>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</si>
  <si>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</si>
  <si>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</si>
  <si>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</si>
  <si>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</si>
  <si>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</si>
  <si>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</si>
  <si>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</si>
  <si>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</si>
  <si>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</si>
  <si>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</si>
  <si>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</si>
  <si>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</si>
  <si>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</si>
  <si>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</si>
  <si>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</si>
  <si>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</si>
  <si>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</si>
  <si>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</si>
  <si>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</si>
  <si>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</si>
  <si>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</si>
  <si>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</si>
  <si>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</si>
  <si>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</si>
  <si>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</si>
  <si>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</si>
  <si>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</si>
  <si>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</si>
  <si>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</si>
  <si>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</si>
  <si>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</si>
  <si>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</si>
  <si>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</si>
  <si>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</si>
  <si>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</si>
  <si>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</si>
  <si>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</si>
  <si>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</si>
  <si>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</si>
  <si>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</si>
  <si>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</si>
  <si>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</si>
  <si>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</si>
  <si>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</si>
  <si>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</si>
  <si>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</si>
  <si>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</si>
  <si>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</si>
  <si>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</si>
  <si>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</si>
  <si>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</si>
  <si>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</si>
  <si>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</si>
  <si>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</si>
  <si>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</si>
  <si>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</si>
  <si>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</si>
  <si>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</si>
  <si>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</si>
  <si>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</si>
  <si>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</si>
  <si>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</si>
  <si>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</si>
  <si>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</si>
  <si>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</si>
  <si>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</si>
  <si>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</si>
  <si>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</si>
  <si>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</si>
  <si>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</si>
  <si>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</si>
  <si>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</si>
  <si>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</si>
  <si>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</si>
  <si>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</si>
  <si>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</si>
  <si>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</si>
  <si>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</si>
  <si>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</si>
  <si>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</si>
  <si>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</si>
  <si>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</si>
  <si>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</si>
  <si>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</si>
  <si>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</si>
  <si>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</si>
  <si>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</si>
  <si>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</si>
  <si>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</si>
  <si>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</si>
  <si>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</si>
  <si>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</si>
  <si>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</si>
  <si>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</si>
  <si>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</si>
  <si>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</si>
  <si>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</si>
  <si>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</si>
  <si>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</si>
  <si>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</si>
  <si>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</si>
  <si>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</si>
  <si>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</si>
  <si>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</si>
  <si>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</si>
  <si>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</si>
  <si>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</si>
  <si>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</si>
  <si>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</si>
  <si>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</si>
  <si>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</si>
  <si>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</si>
  <si>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</si>
  <si>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</si>
  <si>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</si>
  <si>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</si>
  <si>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</si>
  <si>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</si>
  <si>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</si>
  <si>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</si>
  <si>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</si>
  <si>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</si>
  <si>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</si>
  <si>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</si>
  <si>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</si>
  <si>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</si>
  <si>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</si>
  <si>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</si>
  <si>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</si>
  <si>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</si>
  <si>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</si>
  <si>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</si>
  <si>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</si>
  <si>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</si>
  <si>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</si>
  <si>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</si>
  <si>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</si>
  <si>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</si>
  <si>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</si>
  <si>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</si>
  <si>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</si>
  <si>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</si>
  <si>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</si>
  <si>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</si>
  <si>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</si>
  <si>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</si>
  <si>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</si>
  <si>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</si>
  <si>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</si>
  <si>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</si>
  <si>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</si>
  <si>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</si>
  <si>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</si>
  <si>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</si>
  <si>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</si>
  <si>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</si>
  <si>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</si>
  <si>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</si>
  <si>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</si>
  <si>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</si>
  <si>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</si>
  <si>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</si>
  <si>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</si>
  <si>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</si>
  <si>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</si>
  <si>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</si>
  <si>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</si>
  <si>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</si>
  <si>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</si>
  <si>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</si>
  <si>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</si>
  <si>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</si>
  <si>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</si>
  <si>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</si>
  <si>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</si>
  <si>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</si>
  <si>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</si>
  <si>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</si>
  <si>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</si>
  <si>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</si>
  <si>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</si>
  <si>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</si>
  <si>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</si>
  <si>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</si>
  <si>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</si>
  <si>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</si>
  <si>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</si>
  <si>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</si>
  <si>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</si>
  <si>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</si>
  <si>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</si>
  <si>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</si>
  <si>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</si>
  <si>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</si>
  <si>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</si>
  <si>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</si>
  <si>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</si>
  <si>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</si>
  <si>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</si>
  <si>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</si>
  <si>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</si>
  <si>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</si>
  <si>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</si>
  <si>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</si>
  <si>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</si>
  <si>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</si>
  <si>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</si>
  <si>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</si>
  <si>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</si>
  <si>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</si>
  <si>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</si>
  <si>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</si>
  <si>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</si>
  <si>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</si>
  <si>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</si>
  <si>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</si>
  <si>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</si>
  <si>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</si>
  <si>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</si>
  <si>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</si>
  <si>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</si>
  <si>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</si>
  <si>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</si>
  <si>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</si>
  <si>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</si>
  <si>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</si>
  <si>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</si>
  <si>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</si>
  <si>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</si>
  <si>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</si>
  <si>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</si>
  <si>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</si>
  <si>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</si>
  <si>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</si>
  <si>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</si>
  <si>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</si>
  <si>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</si>
  <si>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</si>
  <si>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</si>
  <si>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</si>
  <si>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</si>
  <si>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</si>
  <si>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</si>
  <si>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</si>
  <si>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</si>
  <si>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</si>
  <si>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</si>
  <si>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</si>
  <si>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</si>
  <si>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</si>
  <si>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</si>
  <si>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</si>
  <si>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</si>
  <si>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</si>
  <si>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</si>
  <si>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</si>
  <si>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</si>
  <si>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</si>
  <si>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</si>
  <si>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</si>
  <si>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</si>
  <si>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</si>
  <si>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</si>
  <si>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</si>
  <si>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</si>
  <si>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</si>
  <si>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</si>
  <si>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</si>
  <si>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</si>
  <si>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</si>
  <si>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</si>
  <si>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</si>
  <si>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</si>
  <si>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</si>
  <si>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</si>
  <si>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</si>
  <si>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</si>
  <si>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</si>
  <si>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</si>
  <si>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</si>
  <si>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</si>
  <si>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</si>
  <si>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</si>
  <si>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</si>
  <si>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</si>
  <si>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</si>
  <si>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</si>
  <si>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</si>
  <si>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</si>
  <si>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</si>
  <si>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</si>
  <si>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</si>
  <si>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</si>
  <si>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</si>
  <si>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</si>
  <si>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</si>
  <si>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</si>
  <si>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</si>
  <si>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</si>
  <si>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</si>
  <si>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</si>
  <si>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</si>
  <si>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</si>
  <si>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</si>
  <si>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</si>
  <si>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</si>
  <si>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</si>
  <si>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</si>
  <si>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</si>
  <si>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</si>
  <si>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</si>
  <si>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</si>
  <si>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</si>
  <si>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</si>
  <si>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</si>
  <si>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</si>
  <si>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</si>
  <si>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</si>
  <si>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</si>
  <si>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</si>
  <si>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</si>
  <si>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</si>
  <si>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</si>
  <si>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</si>
  <si>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</si>
  <si>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</si>
  <si>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</si>
  <si>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</si>
  <si>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</si>
  <si>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</si>
  <si>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</si>
  <si>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</si>
  <si>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</si>
  <si>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</si>
  <si>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</si>
  <si>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</si>
  <si>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</si>
  <si>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</si>
  <si>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</si>
  <si>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</si>
  <si>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</si>
  <si>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</si>
  <si>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</si>
  <si>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</si>
  <si>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</si>
  <si>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</si>
  <si>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</si>
  <si>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</si>
  <si>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</si>
  <si>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</si>
  <si>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</si>
  <si>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</si>
  <si>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</si>
  <si>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</si>
  <si>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</si>
  <si>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</si>
  <si>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</si>
  <si>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</si>
  <si>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</si>
  <si>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</si>
  <si>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</si>
  <si>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</si>
  <si>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</si>
  <si>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</si>
  <si>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</si>
  <si>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</si>
  <si>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</si>
  <si>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</si>
  <si>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</si>
  <si>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</si>
  <si>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</si>
  <si>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</si>
  <si>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</si>
  <si>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</si>
  <si>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</si>
  <si>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</si>
  <si>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</si>
  <si>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</si>
  <si>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</si>
  <si>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</si>
  <si>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</si>
  <si>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</si>
  <si>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</si>
  <si>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</si>
  <si>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</si>
  <si>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</si>
  <si>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</si>
  <si>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</si>
  <si>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</si>
  <si>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</si>
  <si>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</si>
  <si>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</si>
  <si>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</si>
  <si>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</si>
  <si>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</si>
  <si>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</si>
  <si>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</si>
  <si>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</si>
  <si>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</si>
  <si>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</si>
  <si>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</si>
  <si>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</si>
  <si>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</si>
  <si>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</si>
  <si>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</si>
  <si>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</si>
  <si>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</si>
  <si>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</si>
  <si>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</si>
  <si>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</si>
  <si>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</si>
  <si>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</si>
  <si>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</si>
  <si>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</si>
  <si>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</si>
  <si>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</si>
  <si>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</si>
  <si>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</si>
  <si>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</si>
  <si>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</si>
  <si>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</si>
  <si>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</si>
  <si>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</si>
  <si>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</si>
  <si>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</si>
  <si>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</si>
  <si>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</si>
  <si>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</si>
  <si>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</si>
  <si>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</si>
  <si>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</si>
  <si>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</si>
  <si>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</si>
  <si>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</si>
  <si>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</si>
  <si>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</si>
  <si>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</si>
  <si>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</si>
  <si>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</si>
  <si>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</si>
  <si>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</si>
  <si>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</si>
  <si>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</si>
  <si>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</si>
  <si>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</si>
  <si>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</si>
  <si>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</si>
  <si>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</si>
  <si>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</si>
  <si>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</si>
  <si>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</si>
  <si>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</si>
  <si>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</si>
  <si>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</si>
  <si>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</si>
  <si>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</si>
  <si>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</si>
  <si>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</si>
  <si>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</si>
  <si>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</si>
  <si>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</si>
  <si>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</si>
  <si>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</si>
  <si>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</si>
  <si>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</si>
  <si>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</si>
  <si>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</si>
  <si>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</si>
  <si>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</si>
  <si>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</si>
  <si>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</si>
  <si>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</si>
  <si>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</si>
  <si>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</si>
  <si>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</si>
  <si>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</si>
  <si>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</si>
  <si>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</si>
  <si>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</si>
  <si>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</si>
  <si>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</si>
  <si>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</si>
  <si>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</si>
  <si>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</si>
  <si>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</si>
  <si>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</si>
  <si>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</si>
  <si>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</si>
  <si>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</si>
  <si>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</si>
  <si>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</si>
  <si>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</si>
  <si>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</si>
  <si>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</si>
  <si>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</si>
  <si>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</si>
  <si>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</si>
  <si>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</si>
  <si>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</si>
  <si>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</si>
  <si>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</si>
  <si>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</si>
  <si>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</si>
  <si>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</si>
  <si>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</si>
  <si>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</si>
  <si>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</si>
  <si>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</si>
  <si>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</si>
  <si>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</si>
  <si>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</si>
  <si>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</si>
  <si>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</si>
  <si>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</si>
  <si>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</si>
  <si>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</si>
  <si>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</si>
  <si>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</si>
  <si>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</si>
  <si>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</si>
  <si>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</si>
  <si>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</si>
  <si>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</si>
  <si>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</si>
  <si>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</si>
  <si>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</si>
  <si>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</si>
  <si>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</si>
  <si>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</si>
  <si>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</si>
  <si>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</si>
  <si>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</si>
  <si>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</si>
  <si>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</si>
  <si>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</si>
  <si>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</si>
  <si>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</si>
  <si>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</si>
  <si>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</si>
  <si>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</si>
  <si>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</si>
  <si>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</si>
  <si>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</si>
  <si>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</si>
  <si>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</si>
  <si>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</si>
  <si>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</si>
  <si>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</si>
  <si>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</si>
  <si>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</si>
  <si>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</si>
  <si>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</si>
  <si>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</si>
  <si>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</si>
  <si>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</si>
  <si>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</si>
  <si>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</si>
  <si>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</si>
  <si>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</si>
  <si>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</si>
  <si>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</si>
  <si>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</si>
  <si>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</si>
  <si>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</si>
  <si>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</si>
  <si>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</si>
  <si>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</si>
  <si>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</si>
  <si>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</si>
  <si>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</si>
  <si>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</si>
  <si>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</si>
  <si>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</si>
  <si>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</si>
  <si>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</si>
  <si>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</si>
  <si>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</si>
  <si>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</si>
  <si>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</si>
  <si>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</si>
  <si>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</si>
  <si>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</si>
  <si>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</si>
  <si>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</si>
  <si>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</si>
  <si>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</si>
  <si>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</si>
  <si>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</si>
  <si>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</si>
  <si>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</si>
  <si>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</si>
  <si>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</si>
  <si>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</si>
  <si>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</si>
  <si>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</si>
  <si>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</si>
  <si>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</si>
  <si>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</si>
  <si>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</si>
  <si>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</si>
  <si>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</si>
  <si>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</si>
  <si>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</si>
  <si>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</si>
  <si>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</si>
  <si>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</si>
  <si>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</si>
  <si>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</si>
  <si>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</si>
  <si>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</si>
  <si>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</si>
  <si>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</si>
  <si>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</si>
  <si>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</si>
  <si>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</si>
  <si>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</si>
  <si>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</si>
  <si>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</si>
  <si>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</si>
  <si>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</si>
  <si>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</si>
  <si>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</si>
  <si>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</si>
  <si>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</si>
  <si>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</si>
  <si>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</si>
  <si>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</si>
  <si>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</si>
  <si>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</si>
  <si>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</si>
  <si>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</si>
  <si>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</si>
  <si>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</si>
  <si>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</si>
  <si>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</si>
  <si>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</si>
  <si>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</si>
  <si>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</si>
  <si>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</si>
  <si>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</si>
  <si>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</si>
  <si>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</si>
  <si>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</si>
  <si>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</si>
  <si>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</si>
  <si>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</si>
  <si>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</si>
  <si>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</si>
  <si>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</si>
  <si>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</si>
  <si>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</si>
  <si>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</si>
  <si>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</si>
  <si>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</si>
  <si>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</si>
  <si>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</si>
  <si>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</si>
  <si>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</si>
  <si>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</si>
  <si>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</si>
  <si>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</si>
  <si>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</si>
  <si>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</si>
  <si>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</si>
  <si>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</si>
  <si>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</si>
  <si>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</si>
  <si>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</si>
  <si>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</si>
  <si>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</si>
  <si>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</si>
  <si>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</si>
  <si>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</si>
  <si>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</si>
  <si>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</si>
  <si>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</si>
  <si>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</si>
  <si>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</si>
  <si>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</si>
  <si>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</si>
  <si>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</si>
  <si>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</si>
  <si>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</si>
  <si>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</si>
  <si>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</si>
  <si>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</si>
  <si>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</si>
  <si>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</si>
  <si>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</si>
  <si>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</si>
  <si>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</si>
  <si>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</si>
  <si>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</si>
  <si>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</si>
  <si>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</si>
  <si>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</si>
  <si>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</si>
  <si>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</si>
  <si>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</si>
  <si>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</si>
  <si>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</si>
  <si>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</si>
  <si>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</si>
  <si>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</si>
  <si>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</si>
  <si>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</si>
  <si>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</si>
  <si>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</si>
  <si>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</si>
  <si>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</si>
  <si>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</si>
  <si>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</si>
  <si>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</si>
  <si>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</si>
  <si>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</si>
  <si>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</si>
  <si>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</si>
  <si>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</si>
  <si>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</si>
  <si>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</si>
  <si>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</si>
  <si>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</si>
  <si>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</si>
  <si>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</si>
  <si>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</si>
  <si>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</si>
  <si>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</si>
  <si>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</si>
  <si>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</si>
  <si>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</si>
  <si>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</si>
  <si>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</si>
  <si>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</si>
  <si>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</si>
  <si>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</si>
  <si>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</si>
  <si>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</si>
  <si>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</si>
  <si>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</si>
  <si>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</si>
  <si>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</si>
  <si>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</si>
  <si>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</si>
  <si>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</si>
  <si>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</si>
  <si>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</si>
  <si>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</si>
  <si>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</si>
  <si>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</si>
  <si>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</si>
  <si>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</si>
  <si>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</si>
  <si>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</si>
  <si>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</si>
  <si>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</si>
  <si>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</si>
  <si>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</si>
  <si>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</si>
  <si>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</si>
  <si>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</si>
  <si>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</si>
  <si>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</si>
  <si>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</si>
  <si>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</si>
  <si>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</si>
  <si>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</si>
  <si>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</si>
  <si>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</si>
  <si>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</si>
  <si>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</si>
  <si>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</si>
  <si>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</si>
  <si>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</si>
  <si>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</si>
  <si>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</si>
  <si>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</si>
  <si>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</si>
  <si>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</si>
  <si>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</si>
  <si>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</si>
  <si>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</si>
  <si>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</si>
  <si>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</si>
  <si>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</si>
  <si>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</si>
  <si>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</si>
  <si>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</si>
  <si>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</si>
  <si>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</si>
  <si>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</si>
  <si>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</si>
  <si>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</si>
  <si>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</si>
  <si>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</si>
  <si>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</si>
  <si>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</si>
  <si>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</si>
  <si>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</si>
  <si>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</si>
  <si>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</si>
  <si>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</si>
  <si>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</si>
  <si>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</si>
  <si>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</si>
  <si>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</si>
  <si>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</si>
  <si>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</si>
  <si>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</si>
  <si>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</si>
  <si>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</si>
  <si>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</si>
  <si>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</si>
  <si>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</si>
  <si>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</si>
  <si>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</si>
  <si>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</si>
  <si>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</si>
  <si>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</si>
  <si>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</si>
  <si>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</si>
  <si>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</si>
  <si>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</si>
  <si>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</si>
  <si>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</si>
  <si>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</si>
  <si>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</si>
  <si>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</si>
  <si>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</si>
  <si>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</si>
  <si>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</si>
  <si>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</si>
  <si>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</si>
  <si>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</si>
  <si>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</si>
  <si>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</si>
  <si>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</si>
  <si>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</si>
  <si>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</si>
  <si>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</si>
  <si>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</si>
  <si>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</si>
  <si>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</si>
  <si>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</si>
  <si>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</si>
  <si>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</si>
  <si>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</si>
  <si>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</si>
  <si>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</si>
  <si>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</si>
  <si>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</si>
  <si>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</si>
  <si>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</si>
  <si>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</si>
  <si>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</si>
  <si>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</si>
  <si>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</si>
  <si>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</si>
  <si>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</si>
  <si>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</si>
  <si>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</si>
  <si>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</si>
  <si>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</si>
  <si>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</si>
  <si>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</si>
  <si>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</si>
  <si>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</si>
  <si>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</si>
  <si>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</si>
  <si>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</si>
  <si>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</si>
  <si>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</si>
  <si>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</si>
  <si>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</si>
  <si>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</si>
  <si>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</si>
  <si>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</si>
  <si>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</si>
  <si>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</si>
  <si>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</si>
  <si>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</si>
  <si>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</si>
  <si>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</si>
  <si>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</si>
  <si>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</si>
  <si>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</si>
  <si>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</si>
  <si>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</si>
  <si>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</si>
  <si>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</si>
  <si>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</si>
  <si>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</si>
  <si>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</si>
  <si>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</si>
  <si>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</si>
  <si>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</si>
  <si>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</si>
  <si>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</si>
  <si>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</si>
  <si>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</si>
  <si>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</si>
  <si>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</si>
  <si>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</si>
  <si>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</si>
  <si>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</si>
  <si>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</si>
  <si>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</si>
  <si>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</si>
  <si>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</si>
  <si>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</si>
  <si>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</si>
  <si>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</si>
  <si>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</si>
  <si>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</si>
  <si>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</si>
  <si>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</si>
  <si>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</si>
  <si>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</si>
  <si>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</si>
  <si>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</si>
  <si>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</si>
  <si>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</si>
  <si>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</si>
  <si>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</si>
  <si>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</si>
  <si>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</si>
  <si>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</si>
  <si>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</si>
  <si>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</si>
  <si>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</si>
  <si>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</si>
  <si>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</si>
  <si>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</si>
  <si>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</si>
  <si>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</si>
  <si>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</si>
  <si>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</si>
  <si>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</si>
  <si>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</si>
  <si>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</si>
  <si>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</si>
  <si>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</si>
  <si>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</si>
  <si>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</si>
  <si>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</si>
  <si>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</si>
  <si>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</si>
  <si>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</si>
  <si>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</si>
  <si>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</si>
  <si>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</si>
  <si>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</si>
  <si>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</si>
  <si>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</si>
  <si>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</si>
  <si>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</si>
  <si>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</si>
  <si>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</si>
  <si>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</si>
  <si>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</si>
  <si>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</si>
  <si>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</si>
  <si>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</si>
  <si>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</si>
  <si>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</si>
  <si>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</si>
  <si>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</si>
  <si>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</si>
  <si>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</si>
  <si>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</si>
  <si>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</si>
  <si>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</si>
  <si>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</si>
  <si>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</si>
  <si>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</si>
  <si>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</si>
  <si>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</si>
  <si>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</si>
  <si>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</si>
  <si>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</si>
  <si>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</si>
  <si>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</si>
  <si>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</si>
  <si>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</si>
  <si>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</si>
  <si>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</si>
  <si>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</si>
  <si>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</si>
  <si>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</si>
  <si>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</si>
  <si>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</si>
  <si>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</si>
  <si>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</si>
  <si>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</si>
  <si>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</si>
  <si>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</si>
  <si>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</si>
  <si>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</si>
  <si>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</si>
  <si>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</si>
  <si>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</si>
  <si>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</si>
  <si>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</si>
  <si>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</si>
  <si>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</si>
  <si>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</si>
  <si>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</si>
  <si>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</si>
  <si>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</si>
  <si>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</si>
  <si>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</si>
  <si>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</si>
  <si>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</si>
  <si>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</si>
  <si>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</si>
  <si>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</si>
  <si>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</si>
  <si>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</si>
  <si>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</si>
  <si>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</si>
  <si>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</si>
  <si>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</si>
  <si>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</si>
  <si>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</si>
  <si>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</si>
  <si>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</si>
  <si>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</si>
  <si>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</si>
  <si>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</si>
  <si>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</si>
  <si>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</si>
  <si>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</si>
  <si>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</si>
  <si>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</si>
  <si>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</si>
  <si>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</si>
  <si>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</si>
  <si>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</si>
  <si>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</si>
  <si>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</si>
  <si>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</si>
  <si>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</si>
  <si>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</si>
  <si>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</si>
  <si>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</si>
  <si>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</si>
  <si>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</si>
  <si>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</si>
  <si>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</si>
  <si>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</si>
  <si>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</si>
  <si>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</si>
  <si>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</si>
  <si>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</si>
  <si>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</si>
  <si>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</si>
  <si>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</si>
  <si>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</si>
  <si>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</si>
  <si>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</si>
  <si>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</si>
  <si>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</si>
  <si>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</si>
  <si>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</si>
  <si>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</si>
  <si>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</si>
  <si>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</si>
  <si>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</si>
  <si>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</si>
  <si>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</si>
  <si>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</si>
  <si>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</si>
  <si>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</si>
  <si>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</si>
  <si>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</si>
  <si>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</si>
  <si>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</si>
  <si>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</si>
  <si>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</si>
  <si>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</si>
  <si>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</si>
  <si>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</si>
  <si>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</si>
  <si>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</si>
  <si>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</si>
  <si>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</si>
  <si>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</si>
  <si>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</si>
  <si>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</si>
  <si>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</si>
  <si>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</si>
  <si>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</si>
  <si>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</si>
  <si>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</si>
  <si>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</si>
  <si>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</si>
  <si>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</si>
  <si>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</si>
  <si>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</si>
  <si>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</si>
  <si>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</si>
  <si>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</si>
  <si>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</si>
  <si>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</si>
  <si>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</si>
  <si>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</si>
  <si>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</si>
  <si>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</si>
  <si>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</si>
  <si>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</si>
  <si>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</si>
  <si>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</si>
  <si>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</si>
  <si>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</si>
  <si>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</si>
  <si>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</si>
  <si>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</si>
  <si>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</si>
  <si>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</si>
  <si>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</si>
  <si>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</si>
  <si>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</si>
  <si>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</si>
  <si>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</si>
  <si>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</si>
  <si>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</si>
  <si>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</si>
  <si>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</si>
  <si>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</si>
  <si>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</si>
  <si>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</si>
  <si>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</si>
  <si>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</si>
  <si>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</si>
  <si>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</si>
  <si>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</si>
  <si>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</si>
  <si>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</si>
  <si>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</si>
  <si>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</si>
  <si>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</si>
  <si>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</si>
  <si>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</si>
  <si>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</si>
  <si>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</si>
  <si>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</si>
  <si>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</si>
  <si>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</si>
  <si>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</si>
  <si>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</si>
  <si>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</si>
  <si>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</si>
  <si>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</si>
  <si>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</si>
  <si>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</si>
  <si>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</si>
  <si>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</si>
  <si>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</si>
  <si>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</si>
  <si>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</si>
  <si>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</si>
  <si>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</si>
  <si>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</si>
  <si>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</si>
  <si>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</si>
  <si>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</si>
  <si>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</si>
  <si>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</si>
  <si>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</si>
  <si>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</si>
  <si>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</si>
  <si>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</si>
  <si>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</si>
  <si>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</si>
  <si>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</si>
  <si>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</si>
  <si>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</si>
  <si>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</si>
  <si>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</si>
  <si>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</si>
  <si>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</si>
  <si>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</si>
  <si>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</si>
  <si>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</si>
  <si>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</si>
  <si>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</si>
  <si>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</si>
  <si>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</si>
  <si>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</si>
  <si>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</si>
  <si>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</si>
  <si>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</si>
  <si>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</si>
  <si>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</si>
  <si>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</si>
  <si>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</si>
  <si>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</si>
  <si>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</si>
  <si>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</si>
  <si>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</si>
  <si>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</si>
  <si>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</si>
  <si>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</si>
  <si>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</si>
  <si>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</si>
  <si>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</si>
  <si>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</si>
  <si>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</si>
  <si>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</si>
  <si>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</si>
  <si>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</si>
  <si>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</si>
  <si>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</si>
  <si>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</si>
  <si>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</si>
  <si>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</si>
  <si>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</si>
  <si>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</si>
  <si>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</si>
  <si>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</si>
  <si>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</si>
  <si>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</si>
  <si>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</si>
  <si>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</si>
  <si>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</si>
  <si>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</si>
  <si>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</si>
  <si>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</si>
  <si>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</si>
  <si>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</si>
  <si>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</si>
  <si>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</si>
  <si>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</si>
  <si>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</si>
  <si>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</si>
  <si>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</si>
  <si>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</si>
  <si>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</si>
  <si>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</si>
  <si>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</si>
  <si>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</si>
  <si>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</si>
  <si>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</si>
  <si>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</si>
  <si>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</si>
  <si>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</si>
  <si>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</si>
  <si>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</si>
  <si>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</si>
  <si>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</si>
  <si>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</si>
  <si>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</si>
  <si>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</si>
  <si>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</si>
  <si>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</si>
  <si>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</si>
  <si>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</si>
  <si>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</si>
  <si>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</si>
  <si>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</si>
  <si>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</si>
  <si>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</si>
  <si>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</si>
  <si>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</si>
  <si>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</si>
  <si>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</si>
  <si>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</si>
  <si>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</si>
  <si>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</si>
  <si>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</si>
  <si>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</si>
  <si>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</si>
  <si>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</si>
  <si>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</si>
  <si>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</si>
  <si>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</si>
  <si>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</si>
  <si>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</si>
  <si>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</si>
  <si>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</si>
  <si>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</si>
  <si>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</si>
  <si>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</si>
  <si>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</si>
  <si>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</si>
  <si>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</si>
  <si>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</si>
  <si>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</si>
  <si>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</si>
  <si>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</si>
  <si>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</si>
  <si>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</si>
  <si>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</si>
  <si>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</si>
  <si>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</si>
  <si>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</si>
  <si>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</si>
  <si>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</si>
  <si>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</si>
  <si>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</si>
  <si>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</si>
  <si>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</si>
  <si>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</si>
  <si>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</si>
  <si>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</si>
  <si>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</si>
  <si>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</si>
  <si>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</si>
  <si>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</si>
  <si>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</si>
  <si>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</si>
  <si>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</si>
  <si>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</si>
  <si>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</si>
  <si>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</si>
  <si>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</si>
  <si>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</si>
  <si>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</si>
  <si>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</si>
  <si>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</si>
  <si>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</si>
  <si>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</si>
  <si>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</si>
  <si>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</si>
  <si>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</si>
  <si>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</si>
  <si>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</si>
  <si>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</si>
  <si>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</si>
  <si>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</si>
  <si>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</si>
  <si>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</si>
  <si>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</si>
  <si>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</si>
  <si>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</si>
  <si>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</si>
  <si>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</si>
  <si>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</si>
  <si>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</si>
  <si>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</si>
  <si>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</si>
  <si>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</si>
  <si>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</si>
  <si>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</si>
  <si>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</si>
  <si>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</si>
  <si>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</si>
  <si>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</si>
  <si>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</si>
  <si>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</si>
  <si>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</si>
  <si>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</si>
  <si>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</si>
  <si>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</si>
  <si>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</si>
  <si>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</si>
  <si>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</si>
  <si>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</si>
  <si>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</si>
  <si>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</si>
  <si>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</si>
  <si>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</si>
  <si>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</si>
  <si>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</si>
  <si>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</si>
  <si>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</si>
  <si>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</si>
  <si>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</si>
  <si>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</si>
  <si>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</si>
  <si>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</si>
  <si>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</si>
  <si>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</si>
  <si>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</si>
  <si>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</si>
  <si>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</si>
  <si>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</si>
  <si>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</si>
  <si>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</si>
  <si>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</si>
  <si>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</si>
  <si>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</si>
  <si>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</si>
  <si>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</si>
  <si>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</si>
  <si>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</si>
  <si>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</si>
  <si>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</si>
  <si>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</si>
  <si>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</si>
  <si>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</si>
  <si>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</si>
  <si>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</si>
  <si>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</si>
  <si>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</si>
  <si>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</si>
  <si>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</si>
  <si>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</si>
  <si>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</si>
  <si>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</si>
  <si>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</si>
  <si>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</si>
  <si>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</si>
  <si>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</si>
  <si>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</si>
  <si>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</si>
  <si>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</si>
  <si>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</si>
  <si>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</si>
  <si>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</si>
  <si>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</si>
  <si>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</si>
  <si>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</si>
  <si>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</si>
  <si>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</si>
  <si>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</si>
  <si>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</si>
  <si>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</si>
  <si>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</si>
  <si>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</si>
  <si>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</si>
  <si>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</si>
  <si>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</si>
  <si>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</si>
  <si>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</si>
  <si>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</si>
  <si>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</si>
  <si>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</si>
  <si>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</si>
  <si>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</si>
  <si>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</si>
  <si>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</si>
  <si>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</si>
  <si>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</si>
  <si>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</si>
  <si>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</si>
  <si>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</si>
  <si>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</si>
  <si>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</si>
  <si>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</si>
  <si>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</si>
  <si>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</si>
  <si>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</si>
  <si>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</si>
  <si>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</si>
  <si>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</si>
  <si>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</si>
  <si>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</si>
  <si>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</si>
  <si>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</si>
  <si>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</si>
  <si>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</si>
  <si>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</si>
  <si>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</si>
  <si>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</si>
  <si>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</si>
  <si>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</si>
  <si>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</si>
  <si>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</si>
  <si>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</si>
  <si>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</si>
  <si>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</si>
  <si>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</si>
  <si>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</si>
  <si>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</si>
  <si>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</si>
  <si>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</si>
  <si>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</si>
  <si>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</si>
  <si>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</si>
  <si>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</si>
  <si>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</si>
  <si>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</si>
  <si>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</si>
  <si>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</si>
  <si>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</si>
  <si>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</si>
  <si>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</si>
  <si>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</si>
  <si>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</si>
  <si>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</si>
  <si>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</si>
  <si>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</si>
  <si>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</si>
  <si>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</si>
  <si>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</si>
  <si>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</si>
  <si>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</si>
  <si>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</si>
  <si>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</si>
  <si>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</si>
  <si>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</si>
  <si>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</si>
  <si>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</si>
  <si>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</si>
  <si>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</si>
  <si>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</si>
  <si>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</si>
  <si>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</si>
  <si>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</si>
  <si>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</si>
  <si>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</si>
  <si>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</si>
  <si>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</si>
  <si>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</si>
  <si>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</si>
  <si>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</si>
  <si>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</si>
  <si>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</si>
  <si>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</si>
  <si>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</si>
  <si>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</si>
  <si>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</si>
  <si>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</si>
  <si>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</si>
  <si>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</si>
  <si>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</si>
  <si>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</si>
  <si>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</si>
  <si>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</si>
  <si>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</si>
  <si>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</si>
  <si>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</si>
  <si>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</si>
  <si>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</si>
  <si>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</si>
  <si>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</si>
  <si>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</si>
  <si>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</si>
  <si>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</si>
  <si>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</si>
  <si>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</si>
  <si>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</si>
  <si>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</si>
  <si>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</si>
  <si>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</si>
  <si>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</si>
  <si>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</si>
  <si>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</si>
  <si>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</si>
  <si>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</si>
  <si>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</si>
  <si>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</si>
  <si>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</si>
  <si>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</si>
  <si>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</si>
  <si>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</si>
  <si>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</si>
  <si>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</si>
  <si>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</si>
  <si>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</si>
  <si>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</si>
  <si>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</si>
  <si>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</si>
  <si>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</si>
  <si>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</si>
  <si>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</si>
  <si>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</si>
  <si>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</si>
  <si>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</si>
  <si>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</si>
  <si>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</si>
  <si>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</si>
  <si>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</si>
  <si>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</si>
  <si>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</si>
  <si>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</si>
  <si>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</si>
  <si>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</si>
  <si>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</si>
  <si>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</si>
  <si>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</si>
  <si>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</si>
  <si>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</si>
  <si>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</si>
  <si>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</si>
  <si>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</si>
  <si>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</si>
  <si>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</si>
  <si>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</si>
  <si>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</si>
  <si>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</si>
  <si>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</si>
  <si>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</si>
  <si>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</si>
  <si>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</si>
  <si>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</si>
  <si>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</si>
  <si>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</si>
  <si>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</si>
  <si>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</si>
  <si>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</si>
  <si>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</si>
  <si>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</si>
  <si>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</si>
  <si>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</si>
  <si>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</si>
  <si>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</si>
  <si>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</si>
  <si>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</si>
  <si>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</si>
  <si>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</si>
  <si>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</si>
  <si>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</si>
  <si>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</si>
  <si>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</si>
  <si>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</si>
  <si>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</si>
  <si>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</si>
  <si>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</si>
  <si>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</si>
  <si>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</si>
  <si>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</si>
  <si>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</si>
  <si>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</si>
  <si>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</si>
  <si>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</si>
  <si>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</si>
  <si>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</si>
  <si>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</si>
  <si>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</si>
  <si>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</si>
  <si>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</si>
  <si>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</si>
  <si>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</si>
  <si>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</si>
  <si>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</si>
  <si>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</si>
  <si>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</si>
  <si>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</si>
  <si>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</si>
  <si>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</si>
  <si>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</si>
  <si>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</si>
  <si>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</si>
  <si>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</si>
  <si>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</si>
  <si>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</si>
  <si>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</si>
  <si>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</si>
  <si>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</si>
  <si>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</si>
  <si>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</si>
  <si>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</si>
  <si>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</si>
  <si>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</si>
  <si>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</si>
  <si>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</si>
  <si>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</si>
  <si>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</si>
  <si>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</si>
  <si>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</si>
  <si>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</si>
  <si>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</si>
  <si>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</si>
  <si>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</si>
  <si>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</si>
  <si>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</si>
  <si>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</si>
  <si>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</si>
  <si>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</si>
  <si>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</si>
  <si>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</si>
  <si>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</si>
  <si>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</si>
  <si>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</si>
  <si>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</si>
  <si>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</si>
  <si>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</si>
  <si>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</si>
  <si>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</si>
  <si>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</si>
  <si>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</si>
  <si>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</si>
  <si>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</si>
  <si>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</si>
  <si>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</si>
  <si>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</si>
  <si>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</si>
  <si>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</si>
  <si>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</si>
  <si>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</si>
  <si>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</si>
  <si>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</si>
  <si>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</si>
  <si>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</si>
  <si>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</si>
  <si>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</si>
  <si>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</si>
  <si>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</si>
  <si>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</si>
  <si>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</si>
  <si>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</si>
  <si>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</si>
  <si>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</si>
  <si>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</si>
  <si>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</si>
  <si>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</si>
  <si>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</si>
  <si>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</si>
  <si>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</si>
  <si>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</si>
  <si>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</si>
  <si>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</si>
  <si>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</si>
  <si>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</si>
  <si>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</si>
  <si>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</si>
  <si>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</si>
  <si>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</si>
  <si>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</si>
  <si>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</si>
  <si>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</si>
  <si>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</si>
  <si>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</si>
  <si>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</si>
  <si>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</si>
  <si>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</si>
  <si>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</si>
  <si>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</si>
  <si>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</si>
  <si>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</si>
  <si>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</si>
  <si>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</si>
  <si>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</si>
  <si>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</si>
  <si>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</si>
  <si>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</si>
  <si>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</si>
  <si>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</si>
  <si>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</si>
  <si>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</si>
  <si>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</si>
  <si>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</si>
  <si>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</si>
  <si>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</si>
  <si>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</si>
  <si>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</si>
  <si>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</si>
  <si>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</si>
  <si>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</si>
  <si>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</si>
  <si>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</si>
  <si>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</si>
  <si>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</si>
  <si>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</si>
  <si>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</si>
  <si>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</si>
  <si>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</si>
  <si>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</si>
  <si>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</si>
  <si>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</si>
  <si>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</si>
  <si>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</si>
  <si>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</si>
  <si>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</si>
  <si>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</si>
  <si>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</si>
  <si>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</si>
  <si>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</si>
  <si>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</si>
  <si>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</si>
  <si>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</si>
  <si>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</si>
  <si>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</si>
  <si>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</si>
  <si>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</si>
  <si>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</si>
  <si>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</si>
  <si>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</si>
  <si>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</si>
  <si>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</si>
  <si>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</si>
  <si>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</si>
  <si>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</si>
  <si>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</si>
  <si>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</si>
  <si>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</si>
  <si>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</si>
  <si>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</si>
  <si>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</si>
  <si>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</si>
  <si>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</si>
  <si>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</si>
  <si>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</si>
  <si>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</si>
  <si>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</si>
  <si>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</si>
  <si>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</si>
  <si>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</si>
  <si>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</si>
  <si>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</si>
  <si>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</si>
  <si>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</si>
  <si>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</si>
  <si>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</si>
  <si>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</si>
  <si>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</si>
  <si>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</si>
  <si>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</si>
  <si>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</si>
  <si>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</si>
  <si>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</si>
  <si>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</si>
  <si>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</si>
  <si>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</si>
  <si>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</si>
  <si>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</si>
  <si>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</si>
  <si>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</si>
  <si>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</si>
  <si>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</si>
  <si>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</si>
  <si>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</si>
  <si>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</si>
  <si>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</si>
  <si>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</si>
  <si>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</si>
  <si>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</si>
  <si>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</si>
  <si>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</si>
  <si>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</si>
  <si>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</si>
  <si>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</si>
  <si>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</si>
  <si>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</si>
  <si>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</si>
  <si>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</si>
  <si>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</si>
  <si>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</si>
  <si>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</si>
  <si>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</si>
  <si>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</si>
  <si>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</si>
  <si>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</si>
  <si>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</si>
  <si>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</si>
  <si>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</si>
  <si>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</si>
  <si>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</si>
  <si>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</si>
  <si>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</si>
  <si>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</si>
  <si>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</si>
  <si>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</si>
  <si>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</si>
  <si>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</si>
  <si>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</si>
  <si>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</si>
  <si>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</si>
  <si>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</si>
  <si>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</si>
  <si>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</si>
  <si>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</si>
  <si>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</si>
  <si>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</si>
  <si>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</si>
  <si>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</si>
  <si>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</si>
  <si>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</si>
  <si>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</si>
  <si>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</si>
  <si>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</si>
  <si>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</si>
  <si>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</si>
  <si>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</si>
  <si>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</si>
  <si>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</si>
  <si>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</si>
  <si>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</si>
  <si>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</si>
  <si>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</si>
  <si>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</si>
  <si>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</si>
  <si>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</si>
  <si>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</si>
  <si>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</si>
  <si>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</si>
  <si>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</si>
  <si>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</si>
  <si>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</si>
  <si>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</si>
  <si>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</si>
  <si>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</si>
  <si>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</si>
  <si>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</si>
  <si>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</si>
  <si>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</si>
  <si>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</si>
  <si>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</si>
  <si>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</si>
  <si>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</si>
  <si>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</si>
  <si>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</si>
  <si>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</si>
  <si>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</si>
  <si>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</si>
  <si>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</si>
  <si>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</si>
  <si>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</si>
  <si>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</si>
  <si>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</si>
  <si>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</si>
  <si>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</si>
  <si>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</si>
  <si>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</si>
  <si>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</si>
  <si>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</si>
  <si>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</si>
  <si>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</si>
  <si>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</si>
  <si>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</si>
  <si>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</si>
  <si>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</si>
  <si>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</si>
  <si>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</si>
  <si>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</si>
  <si>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</si>
  <si>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</si>
  <si>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</si>
  <si>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</si>
  <si>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</si>
  <si>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</si>
  <si>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</si>
  <si>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</si>
  <si>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</si>
  <si>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</si>
  <si>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</si>
  <si>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</si>
  <si>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</si>
  <si>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</si>
  <si>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</si>
  <si>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</si>
  <si>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</si>
  <si>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</si>
  <si>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</si>
  <si>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</si>
  <si>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</si>
  <si>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</si>
  <si>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</si>
  <si>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</si>
  <si>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</si>
  <si>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</si>
  <si>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</si>
  <si>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</si>
  <si>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</si>
  <si>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</si>
  <si>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</si>
  <si>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</si>
  <si>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</si>
  <si>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</si>
  <si>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</si>
  <si>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</si>
  <si>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</si>
  <si>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</si>
  <si>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</si>
  <si>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</si>
  <si>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</si>
  <si>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</si>
  <si>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</si>
  <si>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</si>
  <si>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</si>
  <si>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</si>
  <si>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</si>
  <si>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</si>
  <si>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</si>
  <si>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</si>
  <si>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</si>
  <si>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</si>
  <si>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</si>
  <si>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</si>
  <si>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</si>
  <si>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</si>
  <si>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</si>
  <si>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</si>
  <si>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</si>
  <si>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</si>
  <si>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</si>
  <si>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</si>
  <si>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</si>
  <si>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</si>
  <si>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</si>
  <si>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</si>
  <si>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</si>
  <si>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</si>
  <si>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</si>
  <si>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</si>
  <si>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</si>
  <si>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</si>
  <si>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</si>
  <si>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</si>
  <si>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</si>
  <si>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</si>
  <si>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</si>
  <si>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</si>
  <si>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</si>
  <si>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</si>
  <si>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</si>
  <si>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</si>
  <si>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</si>
  <si>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</si>
  <si>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</si>
  <si>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</si>
  <si>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</si>
  <si>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</si>
  <si>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</si>
  <si>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</si>
  <si>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</si>
  <si>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</si>
  <si>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</si>
  <si>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</si>
  <si>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</si>
  <si>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</si>
  <si>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</si>
  <si>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</si>
  <si>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</si>
  <si>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</si>
  <si>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</si>
  <si>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</si>
  <si>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</si>
  <si>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</si>
  <si>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</si>
  <si>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</si>
  <si>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</si>
  <si>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</si>
  <si>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</si>
  <si>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</si>
  <si>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</si>
  <si>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</si>
  <si>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</si>
  <si>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</si>
  <si>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</si>
  <si>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</si>
  <si>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</si>
  <si>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</si>
  <si>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</si>
  <si>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</si>
  <si>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</si>
  <si>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</si>
  <si>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</si>
  <si>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</si>
  <si>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</si>
  <si>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</si>
  <si>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</si>
  <si>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</si>
  <si>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</si>
  <si>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</si>
  <si>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</si>
  <si>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</si>
  <si>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</si>
  <si>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</si>
  <si>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</si>
  <si>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</si>
  <si>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</si>
  <si>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</si>
  <si>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</si>
  <si>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</si>
  <si>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</si>
  <si>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</si>
  <si>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</si>
  <si>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</si>
  <si>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</si>
  <si>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</si>
  <si>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</si>
  <si>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</si>
  <si>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</si>
  <si>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</si>
  <si>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</si>
  <si>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</si>
  <si>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</si>
  <si>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</si>
  <si>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</si>
  <si>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</si>
  <si>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</si>
  <si>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</si>
  <si>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</si>
  <si>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</si>
  <si>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</si>
  <si>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</si>
  <si>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</si>
  <si>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</si>
  <si>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</si>
  <si>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</si>
  <si>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</si>
  <si>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</si>
  <si>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</si>
  <si>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</si>
  <si>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</si>
  <si>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</si>
  <si>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</si>
  <si>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</si>
  <si>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</si>
  <si>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</si>
  <si>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</si>
  <si>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</si>
  <si>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</si>
  <si>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</si>
  <si>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</si>
  <si>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</si>
  <si>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</si>
  <si>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</si>
  <si>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</si>
  <si>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</si>
  <si>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</si>
  <si>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</si>
  <si>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</si>
  <si>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</si>
  <si>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</si>
  <si>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</si>
  <si>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</si>
  <si>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</si>
  <si>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</si>
  <si>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</si>
  <si>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</si>
  <si>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</si>
  <si>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</si>
  <si>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</si>
  <si>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</si>
  <si>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</si>
  <si>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</si>
  <si>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</si>
  <si>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</si>
  <si>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</si>
  <si>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</si>
  <si>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</si>
  <si>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</si>
  <si>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</si>
  <si>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</si>
  <si>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</si>
  <si>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</si>
  <si>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</si>
  <si>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</si>
  <si>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</si>
  <si>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</si>
  <si>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</si>
  <si>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</si>
  <si>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</si>
  <si>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</si>
  <si>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</si>
  <si>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</si>
  <si>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</si>
  <si>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</si>
  <si>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</si>
  <si>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</si>
  <si>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</si>
  <si>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</si>
  <si>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</si>
  <si>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</si>
  <si>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</si>
  <si>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</si>
  <si>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</si>
  <si>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</si>
  <si>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</si>
  <si>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</si>
  <si>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</si>
  <si>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</si>
  <si>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</si>
  <si>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</si>
  <si>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</si>
  <si>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</si>
  <si>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</si>
  <si>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</si>
  <si>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</si>
  <si>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</si>
  <si>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</si>
  <si>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</si>
  <si>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</si>
  <si>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</si>
  <si>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</si>
  <si>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</si>
  <si>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</si>
  <si>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</si>
  <si>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</si>
  <si>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</si>
  <si>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</si>
  <si>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</si>
  <si>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</si>
  <si>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</si>
  <si>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</si>
  <si>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</si>
  <si>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</si>
  <si>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</si>
  <si>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</si>
  <si>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</si>
  <si>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</si>
  <si>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</si>
  <si>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</si>
  <si>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</si>
  <si>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</si>
  <si>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</si>
  <si>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</si>
  <si>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</si>
  <si>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</si>
  <si>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</si>
  <si>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</si>
  <si>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</si>
  <si>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</si>
  <si>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</si>
  <si>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</si>
  <si>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</si>
  <si>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</si>
  <si>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</si>
  <si>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</si>
  <si>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</si>
  <si>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</si>
  <si>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</si>
  <si>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</si>
  <si>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</si>
  <si>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</si>
  <si>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</si>
  <si>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</si>
  <si>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</si>
  <si>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</si>
  <si>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</si>
  <si>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</si>
  <si>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</si>
  <si>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</si>
  <si>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</si>
  <si>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</si>
  <si>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</si>
  <si>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</si>
  <si>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</si>
  <si>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</si>
  <si>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</si>
  <si>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</si>
  <si>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</si>
  <si>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</si>
  <si>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</si>
  <si>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</si>
  <si>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</si>
  <si>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</si>
  <si>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</si>
  <si>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</si>
  <si>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</si>
  <si>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</si>
  <si>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</si>
  <si>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</si>
  <si>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</si>
  <si>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</si>
  <si>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</si>
  <si>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</si>
  <si>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</si>
  <si>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</si>
  <si>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</si>
  <si>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</si>
  <si>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</si>
  <si>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</si>
  <si>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</si>
  <si>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</si>
  <si>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</si>
  <si>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</si>
  <si>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</si>
  <si>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</si>
  <si>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</si>
  <si>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</si>
  <si>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</si>
  <si>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</si>
  <si>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</si>
  <si>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</si>
  <si>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</si>
  <si>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</si>
  <si>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</si>
  <si>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</si>
  <si>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</si>
  <si>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</si>
  <si>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</si>
  <si>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</si>
  <si>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</si>
  <si>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</si>
  <si>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</si>
  <si>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</si>
  <si>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</si>
  <si>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</si>
  <si>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</si>
  <si>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</si>
  <si>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</si>
  <si>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</si>
  <si>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</si>
  <si>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</si>
  <si>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</si>
  <si>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</si>
  <si>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</si>
  <si>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</si>
  <si>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</si>
  <si>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</si>
  <si>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</si>
  <si>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</si>
  <si>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</si>
  <si>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</si>
  <si>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</si>
  <si>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</si>
  <si>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</si>
  <si>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</si>
  <si>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</si>
  <si>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</si>
  <si>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</si>
  <si>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</si>
  <si>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</si>
  <si>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</si>
  <si>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</si>
  <si>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</si>
  <si>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</si>
  <si>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</si>
  <si>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</si>
  <si>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</si>
  <si>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</si>
  <si>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</si>
  <si>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</si>
  <si>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</si>
  <si>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</si>
  <si>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</si>
  <si>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</si>
  <si>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</si>
  <si>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</si>
  <si>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</si>
  <si>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</si>
  <si>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</si>
  <si>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</si>
  <si>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</si>
  <si>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</si>
  <si>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</si>
  <si>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</si>
  <si>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</si>
  <si>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</si>
  <si>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</si>
  <si>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</si>
  <si>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</si>
  <si>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</si>
  <si>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</si>
  <si>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</si>
  <si>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</si>
  <si>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</si>
  <si>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</si>
  <si>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</si>
  <si>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</si>
  <si>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</si>
  <si>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</si>
  <si>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</si>
  <si>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</si>
  <si>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</si>
  <si>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</si>
  <si>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</si>
  <si>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</si>
  <si>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</si>
  <si>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</si>
  <si>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</si>
  <si>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</si>
  <si>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</si>
  <si>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</si>
  <si>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</si>
  <si>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</si>
  <si>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</si>
  <si>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</si>
  <si>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</si>
  <si>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</si>
  <si>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</si>
  <si>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</si>
  <si>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</si>
  <si>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</si>
  <si>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</si>
  <si>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</si>
  <si>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</si>
  <si>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</si>
  <si>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</si>
  <si>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</si>
  <si>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</si>
  <si>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</si>
  <si>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</si>
  <si>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</si>
  <si>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</si>
  <si>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</si>
  <si>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</si>
  <si>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</si>
  <si>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</si>
  <si>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</si>
  <si>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</si>
  <si>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</si>
  <si>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</si>
  <si>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</si>
  <si>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</si>
  <si>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</si>
  <si>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</si>
  <si>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</si>
  <si>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</si>
  <si>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</si>
  <si>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</si>
  <si>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</si>
  <si>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</si>
  <si>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</si>
  <si>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</si>
  <si>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</si>
  <si>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</si>
  <si>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</si>
  <si>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</si>
  <si>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</si>
  <si>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</si>
  <si>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</si>
  <si>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</si>
  <si>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</si>
  <si>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</si>
  <si>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</si>
  <si>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</si>
  <si>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</si>
  <si>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</si>
  <si>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</si>
  <si>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</si>
  <si>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</si>
  <si>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</si>
  <si>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</si>
  <si>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</si>
  <si>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</si>
  <si>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</si>
  <si>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</si>
  <si>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</si>
  <si>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</si>
  <si>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</si>
  <si>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</si>
  <si>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</si>
  <si>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</si>
  <si>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</si>
  <si>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</si>
  <si>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</si>
  <si>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</si>
  <si>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</si>
  <si>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</si>
  <si>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</si>
  <si>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</si>
  <si>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</si>
  <si>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</si>
  <si>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</si>
  <si>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</si>
  <si>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</si>
  <si>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</si>
  <si>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</si>
  <si>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</si>
  <si>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</si>
  <si>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</si>
  <si>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</si>
  <si>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</si>
  <si>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</si>
  <si>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</si>
  <si>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</si>
  <si>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</si>
  <si>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</si>
  <si>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</si>
  <si>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</si>
  <si>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</si>
  <si>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</si>
  <si>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</si>
  <si>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</si>
  <si>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</si>
  <si>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</si>
  <si>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</si>
  <si>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</si>
  <si>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</si>
  <si>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</si>
  <si>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</si>
  <si>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</si>
  <si>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</si>
  <si>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</si>
  <si>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</si>
  <si>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</si>
  <si>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</si>
  <si>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</si>
  <si>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</si>
  <si>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</si>
  <si>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</si>
  <si>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</si>
  <si>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</si>
  <si>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</si>
  <si>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</si>
  <si>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</si>
  <si>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</si>
  <si>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</si>
  <si>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</si>
  <si>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</si>
  <si>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</si>
  <si>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</si>
  <si>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</si>
  <si>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</si>
  <si>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</si>
  <si>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</si>
  <si>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</si>
  <si>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</si>
  <si>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</si>
  <si>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</si>
  <si>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</si>
  <si>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</si>
  <si>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</si>
  <si>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</si>
  <si>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</si>
  <si>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</si>
  <si>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</si>
  <si>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</si>
  <si>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</si>
  <si>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</si>
  <si>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</si>
  <si>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</si>
  <si>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</si>
  <si>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</si>
  <si>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</si>
  <si>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</si>
  <si>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</si>
  <si>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</si>
  <si>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</si>
  <si>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</si>
  <si>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</si>
  <si>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</si>
  <si>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</si>
  <si>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</si>
  <si>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</si>
  <si>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</si>
  <si>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</si>
  <si>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</si>
  <si>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</si>
  <si>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</si>
  <si>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</si>
  <si>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</si>
  <si>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</si>
  <si>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</si>
  <si>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</si>
  <si>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</si>
  <si>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</si>
  <si>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</si>
  <si>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</si>
  <si>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</si>
  <si>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</si>
  <si>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</si>
  <si>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</si>
  <si>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</si>
  <si>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</si>
  <si>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</si>
  <si>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</si>
  <si>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</si>
  <si>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</si>
  <si>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</si>
  <si>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</si>
  <si>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</si>
  <si>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</si>
  <si>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</si>
  <si>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</si>
  <si>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</si>
  <si>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</si>
  <si>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</si>
  <si>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</si>
  <si>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</si>
  <si>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</si>
  <si>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</si>
  <si>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</si>
  <si>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</si>
  <si>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</si>
  <si>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</si>
  <si>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</si>
  <si>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</si>
  <si>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</si>
  <si>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</si>
  <si>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</si>
  <si>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</si>
  <si>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</si>
  <si>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</si>
  <si>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</si>
  <si>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</si>
  <si>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</si>
  <si>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</si>
  <si>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</si>
  <si>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</si>
  <si>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</si>
  <si>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</si>
  <si>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</si>
  <si>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</si>
  <si>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</si>
  <si>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</si>
  <si>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</si>
  <si>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</si>
  <si>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</si>
  <si>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</si>
  <si>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</si>
  <si>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</si>
  <si>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</si>
  <si>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</si>
  <si>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</si>
  <si>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</si>
  <si>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</si>
  <si>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</si>
  <si>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</si>
  <si>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</si>
  <si>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</si>
  <si>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</si>
  <si>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</si>
  <si>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</si>
  <si>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</si>
  <si>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</si>
  <si>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</si>
  <si>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</si>
  <si>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</si>
  <si>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</si>
  <si>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</si>
  <si>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</si>
  <si>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</si>
  <si>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</si>
  <si>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</si>
  <si>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</si>
  <si>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</si>
  <si>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</si>
  <si>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</si>
  <si>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</si>
  <si>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</si>
  <si>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</si>
  <si>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</si>
  <si>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</si>
  <si>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</si>
  <si>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</si>
  <si>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</si>
  <si>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</si>
  <si>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</si>
  <si>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</si>
  <si>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</si>
  <si>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</si>
  <si>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</si>
  <si>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</si>
  <si>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</si>
  <si>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</si>
  <si>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</si>
  <si>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</si>
  <si>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</si>
  <si>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</si>
  <si>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</si>
  <si>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</si>
  <si>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</si>
  <si>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</si>
  <si>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</si>
  <si>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</si>
  <si>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</si>
  <si>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</si>
  <si>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</si>
  <si>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</si>
  <si>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</si>
  <si>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</si>
  <si>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</si>
  <si>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</si>
  <si>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</si>
  <si>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</si>
  <si>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</si>
  <si>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</si>
  <si>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</si>
  <si>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</si>
  <si>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</si>
  <si>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</si>
  <si>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</si>
  <si>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</si>
  <si>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</si>
  <si>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</si>
  <si>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</si>
  <si>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</si>
  <si>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</si>
  <si>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</si>
  <si>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</si>
  <si>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</si>
  <si>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</si>
  <si>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</si>
  <si>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</si>
  <si>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</si>
  <si>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</si>
  <si>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</si>
  <si>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</si>
  <si>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</si>
  <si>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</si>
  <si>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</si>
  <si>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</si>
  <si>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</si>
  <si>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</si>
  <si>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</si>
  <si>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</si>
  <si>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</si>
  <si>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</si>
  <si>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</si>
  <si>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</si>
  <si>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</si>
  <si>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</si>
  <si>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</si>
  <si>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</si>
  <si>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</si>
  <si>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</si>
  <si>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</si>
  <si>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</si>
  <si>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</si>
  <si>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</si>
  <si>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</si>
  <si>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</si>
  <si>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</si>
  <si>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</si>
  <si>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</si>
  <si>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</si>
  <si>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</si>
  <si>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</si>
  <si>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</si>
  <si>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</si>
  <si>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</si>
  <si>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</si>
  <si>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</si>
  <si>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</si>
  <si>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</si>
  <si>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</si>
  <si>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</si>
  <si>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</si>
  <si>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</si>
  <si>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</si>
  <si>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</si>
  <si>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</si>
  <si>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</si>
  <si>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</si>
  <si>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</si>
  <si>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</si>
  <si>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</si>
  <si>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</si>
  <si>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</si>
  <si>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</si>
  <si>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</si>
  <si>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</si>
  <si>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</si>
  <si>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</si>
  <si>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</si>
  <si>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</si>
  <si>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</si>
  <si>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</si>
  <si>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</si>
  <si>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</si>
  <si>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</si>
  <si>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</si>
  <si>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</si>
  <si>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</si>
  <si>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</si>
  <si>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</si>
  <si>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</si>
  <si>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</si>
  <si>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</si>
  <si>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</si>
  <si>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</si>
  <si>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</si>
  <si>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</si>
  <si>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</si>
  <si>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</si>
  <si>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</si>
  <si>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</si>
  <si>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</si>
  <si>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</si>
  <si>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</si>
  <si>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</si>
  <si>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</si>
  <si>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</si>
  <si>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</si>
  <si>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</si>
  <si>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</si>
  <si>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</si>
  <si>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</si>
  <si>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</si>
  <si>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</si>
  <si>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</si>
  <si>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</si>
  <si>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</si>
  <si>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</si>
  <si>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</si>
  <si>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</si>
  <si>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</si>
  <si>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</si>
  <si>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</si>
  <si>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</si>
  <si>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</si>
  <si>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</si>
  <si>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</si>
  <si>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</si>
  <si>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</si>
  <si>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</si>
  <si>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</si>
  <si>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</si>
  <si>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</si>
  <si>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</si>
  <si>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</si>
  <si>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</si>
  <si>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</si>
  <si>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</si>
  <si>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</si>
  <si>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</si>
  <si>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</si>
  <si>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</si>
  <si>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</si>
  <si>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</si>
  <si>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</si>
  <si>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</si>
  <si>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</si>
  <si>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</si>
  <si>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</si>
  <si>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</si>
  <si>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</si>
  <si>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</si>
  <si>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</si>
  <si>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</si>
  <si>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</si>
  <si>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</si>
  <si>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</si>
  <si>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</si>
  <si>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</si>
  <si>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</si>
  <si>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</si>
  <si>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</si>
  <si>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</si>
  <si>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</si>
  <si>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</si>
  <si>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</si>
  <si>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</si>
  <si>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</si>
  <si>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</si>
  <si>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</si>
  <si>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</si>
  <si>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</si>
  <si>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</si>
  <si>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</si>
  <si>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</si>
  <si>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</si>
  <si>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</si>
  <si>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</si>
  <si>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</si>
  <si>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</si>
  <si>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</si>
  <si>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</si>
  <si>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</si>
  <si>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</si>
  <si>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</si>
  <si>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</si>
  <si>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</si>
  <si>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</si>
  <si>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</si>
  <si>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</si>
  <si>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</si>
  <si>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</si>
  <si>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</si>
  <si>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</si>
  <si>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</si>
  <si>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</si>
  <si>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</si>
  <si>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</si>
  <si>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</si>
  <si>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</si>
  <si>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</si>
  <si>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</si>
  <si>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</si>
  <si>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</si>
  <si>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</si>
  <si>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</si>
  <si>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</si>
  <si>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</si>
  <si>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</si>
  <si>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</si>
  <si>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</si>
  <si>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</si>
  <si>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</si>
  <si>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</si>
  <si>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</si>
  <si>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</si>
  <si>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</si>
  <si>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</si>
  <si>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</si>
  <si>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</si>
  <si>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</si>
  <si>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</si>
  <si>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</si>
  <si>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</si>
  <si>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</si>
  <si>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</si>
  <si>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</si>
  <si>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</si>
  <si>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</si>
  <si>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</si>
  <si>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</si>
  <si>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</si>
  <si>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</si>
  <si>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</si>
  <si>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</si>
  <si>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</si>
  <si>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</si>
  <si>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</si>
  <si>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</si>
  <si>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</si>
  <si>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</si>
  <si>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</si>
  <si>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</si>
  <si>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</si>
  <si>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</si>
  <si>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</si>
  <si>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</si>
  <si>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</si>
  <si>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</si>
  <si>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</si>
  <si>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</si>
  <si>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</si>
  <si>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</si>
  <si>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</si>
  <si>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</si>
  <si>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</si>
  <si>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</si>
  <si>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</si>
  <si>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</si>
  <si>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</si>
  <si>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</si>
  <si>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</si>
  <si>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</si>
  <si>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</si>
  <si>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</si>
  <si>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</si>
  <si>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</si>
  <si>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</si>
  <si>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</si>
  <si>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</si>
  <si>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</si>
  <si>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</si>
  <si>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</si>
  <si>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</si>
  <si>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</si>
  <si>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</si>
  <si>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</si>
  <si>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</si>
  <si>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</si>
  <si>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</si>
  <si>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</si>
  <si>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</si>
  <si>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</si>
  <si>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</si>
  <si>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</si>
  <si>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</si>
  <si>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</si>
  <si>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</si>
  <si>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</si>
  <si>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</si>
  <si>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</si>
  <si>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</si>
  <si>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</si>
  <si>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</si>
  <si>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</si>
  <si>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</si>
  <si>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</si>
  <si>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</si>
  <si>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</si>
  <si>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</si>
  <si>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</si>
  <si>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</si>
  <si>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</si>
  <si>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</si>
  <si>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</si>
  <si>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</si>
  <si>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</si>
  <si>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</si>
  <si>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</si>
  <si>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</si>
  <si>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</si>
  <si>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</si>
  <si>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</si>
  <si>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</si>
  <si>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</si>
  <si>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</si>
  <si>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</si>
  <si>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</si>
  <si>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</si>
  <si>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</si>
  <si>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</si>
  <si>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</si>
  <si>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</si>
  <si>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</si>
  <si>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</si>
  <si>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</si>
  <si>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</si>
  <si>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</si>
  <si>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</si>
  <si>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</si>
  <si>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</si>
  <si>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</si>
  <si>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</si>
  <si>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</si>
  <si>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</si>
  <si>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</si>
  <si>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</si>
  <si>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</si>
  <si>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</si>
  <si>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</si>
  <si>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</si>
  <si>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</si>
  <si>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</si>
  <si>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</si>
  <si>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</si>
  <si>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</si>
  <si>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</si>
  <si>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</si>
  <si>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</si>
  <si>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</si>
  <si>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</si>
  <si>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</si>
  <si>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</si>
  <si>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</si>
  <si>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</si>
  <si>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</si>
  <si>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</si>
  <si>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</si>
  <si>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</si>
  <si>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</si>
  <si>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</si>
  <si>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</si>
  <si>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</si>
  <si>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</si>
  <si>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</si>
  <si>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</si>
  <si>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</si>
  <si>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</si>
  <si>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</si>
  <si>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</si>
  <si>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</si>
  <si>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</si>
  <si>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</si>
  <si>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</si>
  <si>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</si>
  <si>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</si>
  <si>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</si>
  <si>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</si>
  <si>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</si>
  <si>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</si>
  <si>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</si>
  <si>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</si>
  <si>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</si>
  <si>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</si>
  <si>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</si>
  <si>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</si>
  <si>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</si>
  <si>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</si>
  <si>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</si>
  <si>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</si>
  <si>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</si>
  <si>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</si>
  <si>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</si>
  <si>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</si>
  <si>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</si>
  <si>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</si>
  <si>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</si>
  <si>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</si>
  <si>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</si>
  <si>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</si>
  <si>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</si>
  <si>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</si>
  <si>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</si>
  <si>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</si>
  <si>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</si>
  <si>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</si>
  <si>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</si>
  <si>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</si>
  <si>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</si>
  <si>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</si>
  <si>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</si>
  <si>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</si>
  <si>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</si>
  <si>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</si>
  <si>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</si>
  <si>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</si>
  <si>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</si>
  <si>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</si>
  <si>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</si>
  <si>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</si>
  <si>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</si>
  <si>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</si>
  <si>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</si>
  <si>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</si>
  <si>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</si>
  <si>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</si>
  <si>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</si>
  <si>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</si>
  <si>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</si>
  <si>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</si>
  <si>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</si>
  <si>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</si>
  <si>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</si>
  <si>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</si>
  <si>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</si>
  <si>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</si>
  <si>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</si>
  <si>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</si>
  <si>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</si>
  <si>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</si>
  <si>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</si>
  <si>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</si>
  <si>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</si>
  <si>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</si>
  <si>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</si>
  <si>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</si>
  <si>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</si>
  <si>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</si>
  <si>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</si>
  <si>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</si>
  <si>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</si>
  <si>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</si>
  <si>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</si>
  <si>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</si>
  <si>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</si>
  <si>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</si>
  <si>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</si>
  <si>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</si>
  <si>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</si>
  <si>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</si>
  <si>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</si>
  <si>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</si>
  <si>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</si>
  <si>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</si>
  <si>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</si>
  <si>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</si>
  <si>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</si>
  <si>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</si>
  <si>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</si>
  <si>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</si>
  <si>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</si>
  <si>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</si>
  <si>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</si>
  <si>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</si>
  <si>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</si>
  <si>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</si>
  <si>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</si>
  <si>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</si>
  <si>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</si>
  <si>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</si>
  <si>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</si>
  <si>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</si>
  <si>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</si>
  <si>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</si>
  <si>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</si>
  <si>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</si>
  <si>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</si>
  <si>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</si>
  <si>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</si>
  <si>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</si>
  <si>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</si>
  <si>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</si>
  <si>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</si>
  <si>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</si>
  <si>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</si>
  <si>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</si>
  <si>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</si>
  <si>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</si>
  <si>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</si>
  <si>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</si>
  <si>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</si>
  <si>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</si>
  <si>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</si>
  <si>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</si>
  <si>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</si>
  <si>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</si>
  <si>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</si>
  <si>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</si>
  <si>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</si>
  <si>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</si>
  <si>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</si>
  <si>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</si>
  <si>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</si>
  <si>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</si>
  <si>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</si>
  <si>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</si>
  <si>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</si>
  <si>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</si>
  <si>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</si>
  <si>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</si>
  <si>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</si>
  <si>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</si>
  <si>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</si>
  <si>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</si>
  <si>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</si>
  <si>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</si>
  <si>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</si>
  <si>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</si>
  <si>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</si>
  <si>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</si>
  <si>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</si>
  <si>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</si>
  <si>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</si>
  <si>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</si>
  <si>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</si>
  <si>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</si>
  <si>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</si>
  <si>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</si>
  <si>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</si>
  <si>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</si>
  <si>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</si>
  <si>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</si>
  <si>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</si>
  <si>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</si>
  <si>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</si>
  <si>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</si>
  <si>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</si>
  <si>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</si>
  <si>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</si>
  <si>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</si>
  <si>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</si>
  <si>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</si>
  <si>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</si>
  <si>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</si>
  <si>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</si>
  <si>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</si>
  <si>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</si>
  <si>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</si>
  <si>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</si>
  <si>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</si>
  <si>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</si>
  <si>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</si>
  <si>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</si>
  <si>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</si>
  <si>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</si>
  <si>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</si>
  <si>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</si>
  <si>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</si>
  <si>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</si>
  <si>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</si>
  <si>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</si>
  <si>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</si>
  <si>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</si>
  <si>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</si>
  <si>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</si>
  <si>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</si>
  <si>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</si>
  <si>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</si>
  <si>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</si>
  <si>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</si>
  <si>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</si>
  <si>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</si>
  <si>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</si>
  <si>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</si>
  <si>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</si>
  <si>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</si>
  <si>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</si>
  <si>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</si>
  <si>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</si>
  <si>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</si>
  <si>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</si>
  <si>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</si>
  <si>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</si>
  <si>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</si>
  <si>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</si>
  <si>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</si>
  <si>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</si>
  <si>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</si>
  <si>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</si>
  <si>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</si>
  <si>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</si>
  <si>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</si>
  <si>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</si>
  <si>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</si>
  <si>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</si>
  <si>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</si>
  <si>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</si>
  <si>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</si>
  <si>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</si>
  <si>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</si>
  <si>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</si>
  <si>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</si>
  <si>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</si>
  <si>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</si>
  <si>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</si>
  <si>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</si>
  <si>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</si>
  <si>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</si>
  <si>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</si>
  <si>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</si>
  <si>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</si>
  <si>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</si>
  <si>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</si>
  <si>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</si>
  <si>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</si>
  <si>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</si>
  <si>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</si>
  <si>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</si>
  <si>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</si>
  <si>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</si>
  <si>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</si>
  <si>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</si>
  <si>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</si>
  <si>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</si>
  <si>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</si>
  <si>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</si>
  <si>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</si>
  <si>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</si>
  <si>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</si>
  <si>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</si>
  <si>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</si>
  <si>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</si>
  <si>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</si>
  <si>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</si>
  <si>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</si>
  <si>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</si>
  <si>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</si>
  <si>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</si>
  <si>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</si>
  <si>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</si>
  <si>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</si>
  <si>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</si>
  <si>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</si>
  <si>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</si>
  <si>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</si>
  <si>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</si>
  <si>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</si>
  <si>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</si>
  <si>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</si>
  <si>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</si>
  <si>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</si>
  <si>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</si>
  <si>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</si>
  <si>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</si>
  <si>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</si>
  <si>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</si>
  <si>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</si>
  <si>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</si>
  <si>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</si>
  <si>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</si>
  <si>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</si>
  <si>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</si>
  <si>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</si>
  <si>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</si>
  <si>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</si>
  <si>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</si>
  <si>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</si>
  <si>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</si>
  <si>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</si>
  <si>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</si>
  <si>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</si>
  <si>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</si>
  <si>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</si>
  <si>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</si>
  <si>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</si>
  <si>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</si>
  <si>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</si>
  <si>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</si>
  <si>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</si>
  <si>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</si>
  <si>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</si>
  <si>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</si>
  <si>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</si>
  <si>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</si>
  <si>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</si>
  <si>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</si>
  <si>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</si>
  <si>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</si>
  <si>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</si>
  <si>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</si>
  <si>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</si>
  <si>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</si>
  <si>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</si>
  <si>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</si>
  <si>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</si>
  <si>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</si>
  <si>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</si>
  <si>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</si>
  <si>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</si>
  <si>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</si>
  <si>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</si>
  <si>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</si>
  <si>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</si>
  <si>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</si>
  <si>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</si>
  <si>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</si>
  <si>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</si>
  <si>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</si>
  <si>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</si>
  <si>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</si>
  <si>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</si>
  <si>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</si>
  <si>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</si>
  <si>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</si>
  <si>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</si>
  <si>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</si>
  <si>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</si>
  <si>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</si>
  <si>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</si>
  <si>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</si>
  <si>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</si>
  <si>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</si>
  <si>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</si>
  <si>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</si>
  <si>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</si>
  <si>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</si>
  <si>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</si>
  <si>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</si>
  <si>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</si>
  <si>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</si>
  <si>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</si>
  <si>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</si>
  <si>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</si>
  <si>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</si>
  <si>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</si>
  <si>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</si>
  <si>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</si>
  <si>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</si>
  <si>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</si>
  <si>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</si>
  <si>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</si>
  <si>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</si>
  <si>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</si>
  <si>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</si>
  <si>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</si>
  <si>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</si>
  <si>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</si>
  <si>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</si>
  <si>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</si>
  <si>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</si>
  <si>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</si>
  <si>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</si>
  <si>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</si>
  <si>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</si>
  <si>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</si>
  <si>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</si>
  <si>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</si>
  <si>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</si>
  <si>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</si>
  <si>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</si>
  <si>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</si>
  <si>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</si>
  <si>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</si>
  <si>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</si>
  <si>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</si>
  <si>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</si>
  <si>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</si>
  <si>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</si>
  <si>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</si>
  <si>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</si>
  <si>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</si>
  <si>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</si>
  <si>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</si>
  <si>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</si>
  <si>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</si>
  <si>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</si>
  <si>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</si>
  <si>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</si>
  <si>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</si>
  <si>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</si>
  <si>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</si>
  <si>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</si>
  <si>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</si>
  <si>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</si>
  <si>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</si>
  <si>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</si>
  <si>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</si>
  <si>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</si>
  <si>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</si>
  <si>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</si>
  <si>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</si>
  <si>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</si>
  <si>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</si>
  <si>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</si>
  <si>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</si>
  <si>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</si>
  <si>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</si>
  <si>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</si>
  <si>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</si>
  <si>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</si>
  <si>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</si>
  <si>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</si>
  <si>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</si>
  <si>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</si>
  <si>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</si>
  <si>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</si>
  <si>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</si>
  <si>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</si>
  <si>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</si>
  <si>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</si>
  <si>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</si>
  <si>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</si>
  <si>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</si>
  <si>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</si>
  <si>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</si>
  <si>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</si>
  <si>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</si>
  <si>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</si>
  <si>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</si>
  <si>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</si>
  <si>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</si>
  <si>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</si>
  <si>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</si>
  <si>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</si>
  <si>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</si>
  <si>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</si>
  <si>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</si>
  <si>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</si>
  <si>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</si>
  <si>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</si>
  <si>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</si>
  <si>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</si>
  <si>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</si>
  <si>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</si>
  <si>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</si>
  <si>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</si>
  <si>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</si>
  <si>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</si>
  <si>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</si>
  <si>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</si>
  <si>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</si>
  <si>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</si>
  <si>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</si>
  <si>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</si>
  <si>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</si>
  <si>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</si>
  <si>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</si>
  <si>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</si>
  <si>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</si>
  <si>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</si>
  <si>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</si>
  <si>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</si>
  <si>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</si>
  <si>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</si>
  <si>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</si>
  <si>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</si>
  <si>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</si>
  <si>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</si>
  <si>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</si>
  <si>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</si>
  <si>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</si>
  <si>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</si>
  <si>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</si>
  <si>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</si>
  <si>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</si>
  <si>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</si>
  <si>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</si>
  <si>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</si>
  <si>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</si>
  <si>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</si>
  <si>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</si>
  <si>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</si>
  <si>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</si>
  <si>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</si>
  <si>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</si>
  <si>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</si>
  <si>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</si>
  <si>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</si>
  <si>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</si>
  <si>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</si>
  <si>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</si>
  <si>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</si>
  <si>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</si>
  <si>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</si>
  <si>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</si>
  <si>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</si>
  <si>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</si>
  <si>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</si>
  <si>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</si>
  <si>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</si>
  <si>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</si>
  <si>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</si>
  <si>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</si>
  <si>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</si>
  <si>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</si>
  <si>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</si>
  <si>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</si>
  <si>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</si>
  <si>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</si>
  <si>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</si>
  <si>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</si>
  <si>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</si>
  <si>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</si>
  <si>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</si>
  <si>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</si>
  <si>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</si>
  <si>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</si>
  <si>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</si>
  <si>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</si>
  <si>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</si>
  <si>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</si>
  <si>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</si>
  <si>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</si>
  <si>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</si>
  <si>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</si>
  <si>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</si>
  <si>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</si>
  <si>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</si>
  <si>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</si>
  <si>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</si>
  <si>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</si>
  <si>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</si>
  <si>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</si>
  <si>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</si>
  <si>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</si>
  <si>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</si>
  <si>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</si>
  <si>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</si>
  <si>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</si>
  <si>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</si>
  <si>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</si>
  <si>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</si>
  <si>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</si>
  <si>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</si>
  <si>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</si>
  <si>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</si>
  <si>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</si>
  <si>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</si>
  <si>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</si>
  <si>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</si>
  <si>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</si>
  <si>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</si>
  <si>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</si>
  <si>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</si>
  <si>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</si>
  <si>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</si>
  <si>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</si>
  <si>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</si>
  <si>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</si>
  <si>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</si>
  <si>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</si>
  <si>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</si>
  <si>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</si>
  <si>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</si>
  <si>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</si>
  <si>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</si>
  <si>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</si>
  <si>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</si>
  <si>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</si>
  <si>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</si>
  <si>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</si>
  <si>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</si>
  <si>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</si>
  <si>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</si>
  <si>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</si>
  <si>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</si>
  <si>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</si>
  <si>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</si>
  <si>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</si>
  <si>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</si>
  <si>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</si>
  <si>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</si>
  <si>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</si>
  <si>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</si>
  <si>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</si>
  <si>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</si>
  <si>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</si>
  <si>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</si>
  <si>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</si>
  <si>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</si>
  <si>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</si>
  <si>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</si>
  <si>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</si>
  <si>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</si>
  <si>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</si>
  <si>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</si>
  <si>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</si>
  <si>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</si>
  <si>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</si>
  <si>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</si>
  <si>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</si>
  <si>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</si>
  <si>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</si>
  <si>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</si>
  <si>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</si>
  <si>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</si>
  <si>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</si>
  <si>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</si>
  <si>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</si>
  <si>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</si>
  <si>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</si>
  <si>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</si>
  <si>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</si>
  <si>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</si>
  <si>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</si>
  <si>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</si>
  <si>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</si>
  <si>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</si>
  <si>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</si>
  <si>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</si>
  <si>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</si>
  <si>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</si>
  <si>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</si>
  <si>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</si>
  <si>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</si>
  <si>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</si>
  <si>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</si>
  <si>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</si>
  <si>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</si>
  <si>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</si>
  <si>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</si>
  <si>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</si>
  <si>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</si>
  <si>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</si>
  <si>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</si>
  <si>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</si>
  <si>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</si>
  <si>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</si>
  <si>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</si>
  <si>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</si>
  <si>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</si>
  <si>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</si>
  <si>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</si>
  <si>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</si>
  <si>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</si>
  <si>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</si>
  <si>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</si>
  <si>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</si>
  <si>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</si>
  <si>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</si>
  <si>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</si>
  <si>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</si>
  <si>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</si>
  <si>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</si>
  <si>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</si>
  <si>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</si>
  <si>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</si>
  <si>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</si>
  <si>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</si>
  <si>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</si>
  <si>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</si>
  <si>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</si>
  <si>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</si>
  <si>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</si>
  <si>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</si>
  <si>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</si>
  <si>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</si>
  <si>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</si>
  <si>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</si>
  <si>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</si>
  <si>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</si>
  <si>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</si>
  <si>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</si>
  <si>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</si>
  <si>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</si>
  <si>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</si>
  <si>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</si>
  <si>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</si>
  <si>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</si>
  <si>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</si>
  <si>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</si>
  <si>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</si>
  <si>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</si>
  <si>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</si>
  <si>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</si>
  <si>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</si>
  <si>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</si>
  <si>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</si>
  <si>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</si>
  <si>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</si>
  <si>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</si>
  <si>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</si>
  <si>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</si>
  <si>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</si>
  <si>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</si>
  <si>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</si>
  <si>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</si>
  <si>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</si>
  <si>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</si>
  <si>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</si>
  <si>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</si>
  <si>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</si>
  <si>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</si>
  <si>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</si>
  <si>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</si>
  <si>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</si>
  <si>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</si>
  <si>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</si>
  <si>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</si>
  <si>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</si>
  <si>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</si>
  <si>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</si>
  <si>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</si>
  <si>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</si>
  <si>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</si>
  <si>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</si>
  <si>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</si>
  <si>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</si>
  <si>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</si>
  <si>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</si>
  <si>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</si>
  <si>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</si>
  <si>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</si>
  <si>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</si>
  <si>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</si>
  <si>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</si>
  <si>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</si>
  <si>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</si>
  <si>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</si>
  <si>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</si>
  <si>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</si>
  <si>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</si>
  <si>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</si>
  <si>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</si>
  <si>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</si>
  <si>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</si>
  <si>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</si>
  <si>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</si>
  <si>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</si>
  <si>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</si>
  <si>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</si>
  <si>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</si>
  <si>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</si>
  <si>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</si>
  <si>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</si>
  <si>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</si>
  <si>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</si>
  <si>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</si>
  <si>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</si>
  <si>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</si>
  <si>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</si>
  <si>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</si>
  <si>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</si>
  <si>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</si>
  <si>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</si>
  <si>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</si>
  <si>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</si>
  <si>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</si>
  <si>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</si>
  <si>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</si>
  <si>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</si>
  <si>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</si>
  <si>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</si>
  <si>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</si>
  <si>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</si>
  <si>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</si>
  <si>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</si>
  <si>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</si>
  <si>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</si>
  <si>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</si>
  <si>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</si>
  <si>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</si>
  <si>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</si>
  <si>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</si>
  <si>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</si>
  <si>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</si>
  <si>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</si>
  <si>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</si>
  <si>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</si>
  <si>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</si>
  <si>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</si>
  <si>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</si>
  <si>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</si>
  <si>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</si>
  <si>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</si>
  <si>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</si>
  <si>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</si>
  <si>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</si>
  <si>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</si>
  <si>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</si>
  <si>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</si>
  <si>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</si>
  <si>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</si>
  <si>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</si>
  <si>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</si>
  <si>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</si>
  <si>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</si>
  <si>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</si>
  <si>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</si>
  <si>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</si>
  <si>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</si>
  <si>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</si>
  <si>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</si>
  <si>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</si>
  <si>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</si>
  <si>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</si>
  <si>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</si>
  <si>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</si>
  <si>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</si>
  <si>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</si>
  <si>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</si>
  <si>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</si>
  <si>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</si>
  <si>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</si>
  <si>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</si>
  <si>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</si>
  <si>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</si>
  <si>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</si>
  <si>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</si>
  <si>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</si>
  <si>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</si>
  <si>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</si>
  <si>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</si>
  <si>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</si>
  <si>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</si>
  <si>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</si>
  <si>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</si>
  <si>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</si>
  <si>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</si>
  <si>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</si>
  <si>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</si>
  <si>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</si>
  <si>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</si>
  <si>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</si>
  <si>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</si>
  <si>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</si>
  <si>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</si>
  <si>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</si>
  <si>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</si>
  <si>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</si>
  <si>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</si>
  <si>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</si>
  <si>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</si>
  <si>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</si>
  <si>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</si>
  <si>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</si>
  <si>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</si>
  <si>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</si>
  <si>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</si>
  <si>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</si>
  <si>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</si>
  <si>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</si>
  <si>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</si>
  <si>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</si>
  <si>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</si>
  <si>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</si>
  <si>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</si>
  <si>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</si>
  <si>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</si>
  <si>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</si>
  <si>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</si>
  <si>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</si>
  <si>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</si>
  <si>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</si>
  <si>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</si>
  <si>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</si>
  <si>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</si>
  <si>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</si>
  <si>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</si>
  <si>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</si>
  <si>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</si>
  <si>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</si>
  <si>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</si>
  <si>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</si>
  <si>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</si>
  <si>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</si>
  <si>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</si>
  <si>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</si>
  <si>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</si>
  <si>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</si>
  <si>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</si>
  <si>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</si>
  <si>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</si>
  <si>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</si>
  <si>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</si>
  <si>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</si>
  <si>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</si>
  <si>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</si>
  <si>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</si>
  <si>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</si>
  <si>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</si>
  <si>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</si>
  <si>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</si>
  <si>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</si>
  <si>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</si>
  <si>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</si>
  <si>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</si>
  <si>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</si>
  <si>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</si>
  <si>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</si>
  <si>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</si>
  <si>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</si>
  <si>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</si>
  <si>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</si>
  <si>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</si>
  <si>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</si>
  <si>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</si>
  <si>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</si>
  <si>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</si>
  <si>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</si>
  <si>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</si>
  <si>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</si>
  <si>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</si>
  <si>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</si>
  <si>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</si>
  <si>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</si>
  <si>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</si>
  <si>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</si>
  <si>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</si>
  <si>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</si>
  <si>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</si>
  <si>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</si>
  <si>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</si>
  <si>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</si>
  <si>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</si>
  <si>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</si>
  <si>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</si>
  <si>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</si>
  <si>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</si>
  <si>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</si>
  <si>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</si>
  <si>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</si>
  <si>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</si>
  <si>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</si>
  <si>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</si>
  <si>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</si>
  <si>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</si>
  <si>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</si>
  <si>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</si>
  <si>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</si>
  <si>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</si>
  <si>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</si>
  <si>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</si>
  <si>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</si>
  <si>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</si>
  <si>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</si>
  <si>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</si>
  <si>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</si>
  <si>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</si>
  <si>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</si>
  <si>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</si>
  <si>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</si>
  <si>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</si>
  <si>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</si>
  <si>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</si>
  <si>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</si>
  <si>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</si>
  <si>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</si>
  <si>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</si>
  <si>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</si>
  <si>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</si>
  <si>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</si>
  <si>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</si>
  <si>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</si>
  <si>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</si>
  <si>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</si>
  <si>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</si>
  <si>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</si>
  <si>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</si>
  <si>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</si>
  <si>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</si>
  <si>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</si>
  <si>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</si>
  <si>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</si>
  <si>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</si>
  <si>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</si>
  <si>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</si>
  <si>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</si>
  <si>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</si>
  <si>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</si>
  <si>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</si>
  <si>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</si>
  <si>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</si>
  <si>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</si>
  <si>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</si>
  <si>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</si>
  <si>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</si>
  <si>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</si>
  <si>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</si>
  <si>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</si>
  <si>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</si>
  <si>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</si>
  <si>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</si>
  <si>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</si>
  <si>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</si>
  <si>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</si>
  <si>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</si>
  <si>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</si>
  <si>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</si>
  <si>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</si>
  <si>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</si>
  <si>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</si>
  <si>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</si>
  <si>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</si>
  <si>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</si>
  <si>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</si>
  <si>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</si>
  <si>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</si>
  <si>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</si>
  <si>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</si>
  <si>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</si>
  <si>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</si>
  <si>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</si>
  <si>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</si>
  <si>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</si>
  <si>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</si>
  <si>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</si>
  <si>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</si>
  <si>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</si>
  <si>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</si>
  <si>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</si>
  <si>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</si>
  <si>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</si>
  <si>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</si>
  <si>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</si>
  <si>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</si>
  <si>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</si>
  <si>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</si>
  <si>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</si>
  <si>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</si>
  <si>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</si>
  <si>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</si>
  <si>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</si>
  <si>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</si>
  <si>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</si>
  <si>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</si>
  <si>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</si>
  <si>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</si>
  <si>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</si>
  <si>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</si>
  <si>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</si>
  <si>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</si>
  <si>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</si>
  <si>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</si>
  <si>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</si>
  <si>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</si>
  <si>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</si>
  <si>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</si>
  <si>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</si>
  <si>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</si>
  <si>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</si>
  <si>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</si>
  <si>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</si>
  <si>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</si>
  <si>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</si>
  <si>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</si>
  <si>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</si>
  <si>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</si>
  <si>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</si>
  <si>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</si>
  <si>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</si>
  <si>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</si>
  <si>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</si>
  <si>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</si>
  <si>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</si>
  <si>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</si>
  <si>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</si>
  <si>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</si>
  <si>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</si>
  <si>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</si>
  <si>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</si>
  <si>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</si>
  <si>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</si>
  <si>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</si>
  <si>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</si>
  <si>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</si>
  <si>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</si>
  <si>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</si>
  <si>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</si>
  <si>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</si>
  <si>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</si>
  <si>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</si>
  <si>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</si>
  <si>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</si>
  <si>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</si>
  <si>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</si>
  <si>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</si>
  <si>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</si>
  <si>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</si>
  <si>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</si>
  <si>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</si>
  <si>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</si>
  <si>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</si>
  <si>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</si>
  <si>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</si>
  <si>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</si>
  <si>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</si>
  <si>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</si>
  <si>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</si>
  <si>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</si>
  <si>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</si>
  <si>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</si>
  <si>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</si>
  <si>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</si>
  <si>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</si>
  <si>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</si>
  <si>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</si>
  <si>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</si>
  <si>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</si>
  <si>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</si>
  <si>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</si>
  <si>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</si>
  <si>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</si>
  <si>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</si>
  <si>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</si>
  <si>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</si>
  <si>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</si>
  <si>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</si>
  <si>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</si>
  <si>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</si>
  <si>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</si>
  <si>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</si>
  <si>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</si>
  <si>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</si>
  <si>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</si>
  <si>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</si>
  <si>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</si>
  <si>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</si>
  <si>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</si>
  <si>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</si>
  <si>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</si>
  <si>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</si>
  <si>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</si>
  <si>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</si>
  <si>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</si>
  <si>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</si>
  <si>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</si>
  <si>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</si>
  <si>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</si>
  <si>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</si>
  <si>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</si>
  <si>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</si>
  <si>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</si>
  <si>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</si>
  <si>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</si>
  <si>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</si>
  <si>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</si>
  <si>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</si>
  <si>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</si>
  <si>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</si>
  <si>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</si>
  <si>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</si>
  <si>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</si>
  <si>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</si>
  <si>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</si>
  <si>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</si>
  <si>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</si>
  <si>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</si>
  <si>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</si>
  <si>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</si>
  <si>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</si>
  <si>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</si>
  <si>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</si>
  <si>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</si>
  <si>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</si>
  <si>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</si>
  <si>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</si>
  <si>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</si>
  <si>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</si>
  <si>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</si>
  <si>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</si>
  <si>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</si>
  <si>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</si>
  <si>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</si>
  <si>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</si>
  <si>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</si>
  <si>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</si>
  <si>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</si>
  <si>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</si>
  <si>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</si>
  <si>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</si>
  <si>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</si>
  <si>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</si>
  <si>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</si>
  <si>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</si>
  <si>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</si>
  <si>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</si>
  <si>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</si>
  <si>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</si>
  <si>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</si>
  <si>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</si>
  <si>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</si>
  <si>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</si>
  <si>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</si>
  <si>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</si>
  <si>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</si>
  <si>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</si>
  <si>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</si>
  <si>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</si>
  <si>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</si>
  <si>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</si>
  <si>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</si>
  <si>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</si>
  <si>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</si>
  <si>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</si>
  <si>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</si>
  <si>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</si>
  <si>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</si>
  <si>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</si>
  <si>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</si>
  <si>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</si>
  <si>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</si>
  <si>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</si>
  <si>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</si>
  <si>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</si>
  <si>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</si>
  <si>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</si>
  <si>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</si>
  <si>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</si>
  <si>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</si>
  <si>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</si>
  <si>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</si>
  <si>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</si>
  <si>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</si>
  <si>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</si>
  <si>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</si>
  <si>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</si>
  <si>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</si>
  <si>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</si>
  <si>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</si>
  <si>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</si>
  <si>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</si>
  <si>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</si>
  <si>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</si>
  <si>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</si>
  <si>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</si>
  <si>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</si>
  <si>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</si>
  <si>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</si>
  <si>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</si>
  <si>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</si>
  <si>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</si>
  <si>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</si>
  <si>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</si>
  <si>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</si>
  <si>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</si>
  <si>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</si>
  <si>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</si>
  <si>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</si>
  <si>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</si>
  <si>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</si>
  <si>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</si>
  <si>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</si>
  <si>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</si>
  <si>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</si>
  <si>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</si>
  <si>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</si>
  <si>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</si>
  <si>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</si>
  <si>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</si>
  <si>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</si>
  <si>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</si>
  <si>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</si>
  <si>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</si>
  <si>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</si>
  <si>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</si>
  <si>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</si>
  <si>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</si>
  <si>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</si>
  <si>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</si>
  <si>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</si>
  <si>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</si>
  <si>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</si>
  <si>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</si>
  <si>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</si>
  <si>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</si>
  <si>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</si>
  <si>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</si>
  <si>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</si>
  <si>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</si>
  <si>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</si>
  <si>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</si>
  <si>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</si>
  <si>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</si>
  <si>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</si>
  <si>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</si>
  <si>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</si>
  <si>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</si>
  <si>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</si>
  <si>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</si>
  <si>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</si>
  <si>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</si>
  <si>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</si>
  <si>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</si>
  <si>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</si>
  <si>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</si>
  <si>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</si>
  <si>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</si>
  <si>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</si>
  <si>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</si>
  <si>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</si>
  <si>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</si>
  <si>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</si>
  <si>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</si>
  <si>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</si>
  <si>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</si>
  <si>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</si>
  <si>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</si>
  <si>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</si>
  <si>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</si>
  <si>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</si>
  <si>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</si>
  <si>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</si>
  <si>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</si>
  <si>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</si>
  <si>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</si>
  <si>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</si>
  <si>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</si>
  <si>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</si>
  <si>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</si>
  <si>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</si>
  <si>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</si>
  <si>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</si>
  <si>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</si>
  <si>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</si>
  <si>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</si>
  <si>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</si>
  <si>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</si>
  <si>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</si>
  <si>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</si>
  <si>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</si>
  <si>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</si>
  <si>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</si>
  <si>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</si>
  <si>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</si>
  <si>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</si>
  <si>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</si>
  <si>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</si>
  <si>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</si>
  <si>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</si>
  <si>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</si>
  <si>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</si>
  <si>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</si>
  <si>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</si>
  <si>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</si>
  <si>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</si>
  <si>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</si>
  <si>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</si>
  <si>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</si>
  <si>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</si>
  <si>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</si>
  <si>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</si>
  <si>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</si>
  <si>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</si>
  <si>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</si>
  <si>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</si>
  <si>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</si>
  <si>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</si>
  <si>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</si>
  <si>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</si>
  <si>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</si>
  <si>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</si>
  <si>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</si>
  <si>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</si>
  <si>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</si>
  <si>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</si>
  <si>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</si>
  <si>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</si>
  <si>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</si>
  <si>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</si>
  <si>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</si>
  <si>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</si>
  <si>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</si>
  <si>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</si>
  <si>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</si>
  <si>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</si>
  <si>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</si>
  <si>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</si>
  <si>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</si>
  <si>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</si>
  <si>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</si>
  <si>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</si>
  <si>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</si>
  <si>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</si>
  <si>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</si>
  <si>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</si>
  <si>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</si>
  <si>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</si>
  <si>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</si>
  <si>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</si>
  <si>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</si>
  <si>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</si>
  <si>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</si>
  <si>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</si>
  <si>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</si>
  <si>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</si>
  <si>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</si>
  <si>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</si>
  <si>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</si>
  <si>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</si>
  <si>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</si>
  <si>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</si>
  <si>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</si>
  <si>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</si>
  <si>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</si>
  <si>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</si>
  <si>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</si>
  <si>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</si>
  <si>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</si>
  <si>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</si>
  <si>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</si>
  <si>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</si>
  <si>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</si>
  <si>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</si>
  <si>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</si>
  <si>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</si>
  <si>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</si>
  <si>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</si>
  <si>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</si>
  <si>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</si>
  <si>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</si>
  <si>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</si>
  <si>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</si>
  <si>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</si>
  <si>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</si>
  <si>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</si>
  <si>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</si>
  <si>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</si>
  <si>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</si>
  <si>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</si>
  <si>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</si>
  <si>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</si>
  <si>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</si>
  <si>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</si>
  <si>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</si>
  <si>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</si>
  <si>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</si>
  <si>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</si>
  <si>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</si>
  <si>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</si>
  <si>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</si>
  <si>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</si>
  <si>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</si>
  <si>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</si>
  <si>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</si>
  <si>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</si>
  <si>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</si>
  <si>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</si>
  <si>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</si>
  <si>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</si>
  <si>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</si>
  <si>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</si>
  <si>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</si>
  <si>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</si>
  <si>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</si>
  <si>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</si>
  <si>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</si>
  <si>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</si>
  <si>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</si>
  <si>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</si>
  <si>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</si>
  <si>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</si>
  <si>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</si>
  <si>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</si>
  <si>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</si>
  <si>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</si>
  <si>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</si>
  <si>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</si>
  <si>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</si>
  <si>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</si>
  <si>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</si>
  <si>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</si>
  <si>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</si>
  <si>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</si>
  <si>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</si>
  <si>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</si>
  <si>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</si>
  <si>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</si>
  <si>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</si>
  <si>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</si>
  <si>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</si>
  <si>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</si>
  <si>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</si>
  <si>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</si>
  <si>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</si>
  <si>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</si>
  <si>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</si>
  <si>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</si>
  <si>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</si>
  <si>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</si>
  <si>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</si>
  <si>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</si>
  <si>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</si>
  <si>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</si>
  <si>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</si>
  <si>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</si>
  <si>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</si>
  <si>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</si>
  <si>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</si>
  <si>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</si>
  <si>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</si>
  <si>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</si>
  <si>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</si>
  <si>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</si>
  <si>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</si>
  <si>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</si>
  <si>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</si>
  <si>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</si>
  <si>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</si>
  <si>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</si>
  <si>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</si>
  <si>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</si>
  <si>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</si>
  <si>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</si>
  <si>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</si>
  <si>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</si>
  <si>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</si>
  <si>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</si>
  <si>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</si>
  <si>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</si>
  <si>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</si>
  <si>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</si>
  <si>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</si>
  <si>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</si>
  <si>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</si>
  <si>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</si>
  <si>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</si>
  <si>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</si>
  <si>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</si>
  <si>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</si>
  <si>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</si>
  <si>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</si>
  <si>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</si>
  <si>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</si>
  <si>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</si>
  <si>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</si>
  <si>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</si>
  <si>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</si>
  <si>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</si>
  <si>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</si>
  <si>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</si>
  <si>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</si>
  <si>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</si>
  <si>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</si>
  <si>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</si>
  <si>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</si>
  <si>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</si>
  <si>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</si>
  <si>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</si>
  <si>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</si>
  <si>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</si>
  <si>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</si>
  <si>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</si>
  <si>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</si>
  <si>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</si>
  <si>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</si>
  <si>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</si>
  <si>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</si>
  <si>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</si>
  <si>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</si>
  <si>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</si>
  <si>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</si>
  <si>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</si>
  <si>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</si>
  <si>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</si>
  <si>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</si>
  <si>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</si>
  <si>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</si>
  <si>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</si>
  <si>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</si>
  <si>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</si>
  <si>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</si>
  <si>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</si>
  <si>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</si>
  <si>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</si>
  <si>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</si>
  <si>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</si>
  <si>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</si>
  <si>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</si>
  <si>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</si>
  <si>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</si>
  <si>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</si>
  <si>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</si>
  <si>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</si>
  <si>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</si>
  <si>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</si>
  <si>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</si>
  <si>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</si>
  <si>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</si>
  <si>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</si>
  <si>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</si>
  <si>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</si>
  <si>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</si>
  <si>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</si>
  <si>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</si>
  <si>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</si>
  <si>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</si>
  <si>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</si>
  <si>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</si>
  <si>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</si>
  <si>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</si>
  <si>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</si>
  <si>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</si>
  <si>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</si>
  <si>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</si>
  <si>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</si>
  <si>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</si>
  <si>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</si>
  <si>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</si>
  <si>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</si>
  <si>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</si>
  <si>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</si>
  <si>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</si>
  <si>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</si>
  <si>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</si>
  <si>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</si>
  <si>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</si>
  <si>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</si>
  <si>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</si>
  <si>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</si>
  <si>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</si>
  <si>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</si>
  <si>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</si>
  <si>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</si>
  <si>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</si>
  <si>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</si>
  <si>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</si>
  <si>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</si>
  <si>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</si>
  <si>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</si>
  <si>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</si>
  <si>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</si>
  <si>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</si>
  <si>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</si>
  <si>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</si>
  <si>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</si>
  <si>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</si>
  <si>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</si>
  <si>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</si>
  <si>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</si>
  <si>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</si>
  <si>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</si>
  <si>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</si>
  <si>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</si>
  <si>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</si>
  <si>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</si>
  <si>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</si>
  <si>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</si>
  <si>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</si>
  <si>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</si>
  <si>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</si>
  <si>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</si>
  <si>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</si>
  <si>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</si>
  <si>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</si>
  <si>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</si>
  <si>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</si>
  <si>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</si>
  <si>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</si>
  <si>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</si>
  <si>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</si>
  <si>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</si>
  <si>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</si>
  <si>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</si>
  <si>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</si>
  <si>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</si>
  <si>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</si>
  <si>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</si>
  <si>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</si>
  <si>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</si>
  <si>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</si>
  <si>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</si>
  <si>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</si>
  <si>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</si>
  <si>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</si>
  <si>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</si>
  <si>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</si>
  <si>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</si>
  <si>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</si>
  <si>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</si>
  <si>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</si>
  <si>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</si>
  <si>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</si>
  <si>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</si>
  <si>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</si>
  <si>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</si>
  <si>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</si>
  <si>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</si>
  <si>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</si>
  <si>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</si>
  <si>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</si>
  <si>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</si>
  <si>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</si>
  <si>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</si>
  <si>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</si>
  <si>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</si>
  <si>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</si>
  <si>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</si>
  <si>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</si>
  <si>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</si>
  <si>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</si>
  <si>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</si>
  <si>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</si>
  <si>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</si>
  <si>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</si>
  <si>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</si>
  <si>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</si>
  <si>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</si>
  <si>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</si>
  <si>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</si>
  <si>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</si>
  <si>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</si>
  <si>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</si>
  <si>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</si>
  <si>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</si>
  <si>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</si>
  <si>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</si>
  <si>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</si>
  <si>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</si>
  <si>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</si>
  <si>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</si>
  <si>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</si>
  <si>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</si>
  <si>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</si>
  <si>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</si>
  <si>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</si>
  <si>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</si>
  <si>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</si>
  <si>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</si>
  <si>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</si>
  <si>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</si>
  <si>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</si>
  <si>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</si>
  <si>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</si>
  <si>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</si>
  <si>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</si>
  <si>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</si>
  <si>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</si>
  <si>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</si>
  <si>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</si>
  <si>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</si>
  <si>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</si>
  <si>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</si>
  <si>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</si>
  <si>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</si>
  <si>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</si>
  <si>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</si>
  <si>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</si>
  <si>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</si>
  <si>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</si>
  <si>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</si>
  <si>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</si>
  <si>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</si>
  <si>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</si>
  <si>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</si>
  <si>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</si>
  <si>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</si>
  <si>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</si>
  <si>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</si>
  <si>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</si>
  <si>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</si>
  <si>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</si>
  <si>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</si>
  <si>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</si>
  <si>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</si>
  <si>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</si>
  <si>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</si>
  <si>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</si>
  <si>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</si>
  <si>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</si>
  <si>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</si>
  <si>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</si>
  <si>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</si>
  <si>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</si>
  <si>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</si>
  <si>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</si>
  <si>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</si>
  <si>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</si>
  <si>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</si>
  <si>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</si>
  <si>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</si>
  <si>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</si>
  <si>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</si>
  <si>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</si>
  <si>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</si>
  <si>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</si>
  <si>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</si>
  <si>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</si>
  <si>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</si>
  <si>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</si>
  <si>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</si>
  <si>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</si>
  <si>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</si>
  <si>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</si>
  <si>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</si>
  <si>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</si>
  <si>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</si>
  <si>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</si>
  <si>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</si>
  <si>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</si>
  <si>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</si>
  <si>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</si>
  <si>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</si>
  <si>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</si>
  <si>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</si>
  <si>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</si>
  <si>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</si>
  <si>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</si>
  <si>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</si>
  <si>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</si>
  <si>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</si>
  <si>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</si>
  <si>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</si>
  <si>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</si>
  <si>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</si>
  <si>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</si>
  <si>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</si>
  <si>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</si>
  <si>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</si>
  <si>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</si>
  <si>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</si>
  <si>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</si>
  <si>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</si>
  <si>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</si>
  <si>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</si>
  <si>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</si>
  <si>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</si>
  <si>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</si>
  <si>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</si>
  <si>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</si>
  <si>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</si>
  <si>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</si>
  <si>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</si>
  <si>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</si>
  <si>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</si>
  <si>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</si>
  <si>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</si>
  <si>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</si>
  <si>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</si>
  <si>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</si>
  <si>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</si>
  <si>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</si>
  <si>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</si>
  <si>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</si>
  <si>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</si>
  <si>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</si>
  <si>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</si>
  <si>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</si>
  <si>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</si>
  <si>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</si>
  <si>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</si>
  <si>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</si>
  <si>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</si>
  <si>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</si>
  <si>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</si>
  <si>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</si>
  <si>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</si>
  <si>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</si>
  <si>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</si>
  <si>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</si>
  <si>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</si>
  <si>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</si>
  <si>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</si>
  <si>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</si>
  <si>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</si>
  <si>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</si>
  <si>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</si>
  <si>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</si>
  <si>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</si>
  <si>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</si>
  <si>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</si>
  <si>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</si>
  <si>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</si>
  <si>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</si>
  <si>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</si>
  <si>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</si>
  <si>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</si>
  <si>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</si>
  <si>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</si>
  <si>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</si>
  <si>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</si>
  <si>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</si>
  <si>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</si>
  <si>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</si>
  <si>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</si>
  <si>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</si>
  <si>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</si>
  <si>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</si>
  <si>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</si>
  <si>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</si>
  <si>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</si>
  <si>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</si>
  <si>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</si>
  <si>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</si>
  <si>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</si>
  <si>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</si>
  <si>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</si>
  <si>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</si>
  <si>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</si>
  <si>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</si>
  <si>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</si>
  <si>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</si>
  <si>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</si>
  <si>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</si>
  <si>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</si>
  <si>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</si>
  <si>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</si>
  <si>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</si>
  <si>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</si>
  <si>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</si>
  <si>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</si>
  <si>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</si>
  <si>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</si>
  <si>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</si>
  <si>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</si>
  <si>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</si>
  <si>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</si>
  <si>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</si>
  <si>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</si>
  <si>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</si>
  <si>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</si>
  <si>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</si>
  <si>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</si>
  <si>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</si>
  <si>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</si>
  <si>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</si>
  <si>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</si>
  <si>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</si>
  <si>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</si>
  <si>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</si>
  <si>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</si>
  <si>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</si>
  <si>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</si>
  <si>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</si>
  <si>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</si>
  <si>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</si>
  <si>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</si>
  <si>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</si>
  <si>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</si>
  <si>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</si>
  <si>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</si>
  <si>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</si>
  <si>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</si>
  <si>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</si>
  <si>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</si>
  <si>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</si>
  <si>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</si>
  <si>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</si>
  <si>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</si>
  <si>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</si>
  <si>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</si>
  <si>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</si>
  <si>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</si>
  <si>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</si>
  <si>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</si>
  <si>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</si>
  <si>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</si>
  <si>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</si>
  <si>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</si>
  <si>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</si>
  <si>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</si>
  <si>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</si>
  <si>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</si>
  <si>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</si>
  <si>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</si>
  <si>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</si>
  <si>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</si>
  <si>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</si>
  <si>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</si>
  <si>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</si>
  <si>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</si>
  <si>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</si>
  <si>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</si>
  <si>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</si>
  <si>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</si>
  <si>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</si>
  <si>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</si>
  <si>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</si>
  <si>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</si>
  <si>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</si>
  <si>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</si>
  <si>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</si>
  <si>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</si>
  <si>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</si>
  <si>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</si>
  <si>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</si>
  <si>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</si>
  <si>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</si>
  <si>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</si>
  <si>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</si>
  <si>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</si>
  <si>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</si>
  <si>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</si>
  <si>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</si>
  <si>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</si>
  <si>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</si>
  <si>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</si>
  <si>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</si>
  <si>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</si>
  <si>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</si>
  <si>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</si>
  <si>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</si>
  <si>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</si>
  <si>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</si>
  <si>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</si>
  <si>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</si>
  <si>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</si>
  <si>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</si>
  <si>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</si>
  <si>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</si>
  <si>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</si>
  <si>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</si>
  <si>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</si>
  <si>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</si>
  <si>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</si>
  <si>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</si>
  <si>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</si>
  <si>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</si>
  <si>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</si>
  <si>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</si>
  <si>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</si>
  <si>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</si>
  <si>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</si>
  <si>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</si>
  <si>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</si>
  <si>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</si>
  <si>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</si>
  <si>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</si>
  <si>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</si>
  <si>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</si>
  <si>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</si>
  <si>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</si>
  <si>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</si>
  <si>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</si>
  <si>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</si>
  <si>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</si>
  <si>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</si>
  <si>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</si>
  <si>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</si>
  <si>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</si>
  <si>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</si>
  <si>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</si>
  <si>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</si>
  <si>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</si>
  <si>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</si>
  <si>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</si>
  <si>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</si>
  <si>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</si>
  <si>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</si>
  <si>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</si>
  <si>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</si>
  <si>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</si>
  <si>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</si>
  <si>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</si>
  <si>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</si>
  <si>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</si>
  <si>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</si>
  <si>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</si>
  <si>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</si>
  <si>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</si>
  <si>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</si>
  <si>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</si>
  <si>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</si>
  <si>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</si>
  <si>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</si>
  <si>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</si>
  <si>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</si>
  <si>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</si>
  <si>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</si>
  <si>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</si>
  <si>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</si>
  <si>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</si>
  <si>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</si>
  <si>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</si>
  <si>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</si>
  <si>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</si>
  <si>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</si>
  <si>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</si>
  <si>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</si>
  <si>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</si>
  <si>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</si>
  <si>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</si>
  <si>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</si>
  <si>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</si>
  <si>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</si>
  <si>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</si>
  <si>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</si>
  <si>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</si>
  <si>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</si>
  <si>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</si>
  <si>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</si>
  <si>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</si>
  <si>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</si>
  <si>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</si>
  <si>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</si>
  <si>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</si>
  <si>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</si>
  <si>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</si>
  <si>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</si>
  <si>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</si>
  <si>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</si>
  <si>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</si>
  <si>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</si>
  <si>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</si>
  <si>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</si>
  <si>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</si>
  <si>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</si>
  <si>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</si>
  <si>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</si>
  <si>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</si>
  <si>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</si>
  <si>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</si>
  <si>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</si>
  <si>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</si>
  <si>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</si>
  <si>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</si>
  <si>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</si>
  <si>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</si>
  <si>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</si>
  <si>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</si>
  <si>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</si>
  <si>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</si>
  <si>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</si>
  <si>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</si>
  <si>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</si>
  <si>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</si>
  <si>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</si>
  <si>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</si>
  <si>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</si>
  <si>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</si>
  <si>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</si>
  <si>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</si>
  <si>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</si>
  <si>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</si>
  <si>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</si>
  <si>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</si>
  <si>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</si>
  <si>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</si>
  <si>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</si>
  <si>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</si>
  <si>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</si>
  <si>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</si>
  <si>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</si>
  <si>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</si>
  <si>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</si>
  <si>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</si>
  <si>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</si>
  <si>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</si>
  <si>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</si>
  <si>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</si>
  <si>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</si>
  <si>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</si>
  <si>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</si>
  <si>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</si>
  <si>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</si>
  <si>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</si>
  <si>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</si>
  <si>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</si>
  <si>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</si>
  <si>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</si>
  <si>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</si>
  <si>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</si>
  <si>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</si>
  <si>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</si>
  <si>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</si>
  <si>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</si>
  <si>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</si>
  <si>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</si>
  <si>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</si>
  <si>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</si>
  <si>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</si>
  <si>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</si>
  <si>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</si>
  <si>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</si>
  <si>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</si>
  <si>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</si>
  <si>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</si>
  <si>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</si>
  <si>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</si>
  <si>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</si>
  <si>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</si>
  <si>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</si>
  <si>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</si>
  <si>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</si>
  <si>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</si>
  <si>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</si>
  <si>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</si>
  <si>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</si>
  <si>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</si>
  <si>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</si>
  <si>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</si>
  <si>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</si>
  <si>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</si>
  <si>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</si>
  <si>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</si>
  <si>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</si>
  <si>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</si>
  <si>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</si>
  <si>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</si>
  <si>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</si>
  <si>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</si>
  <si>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</si>
  <si>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</si>
  <si>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</si>
  <si>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</si>
  <si>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</si>
  <si>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</si>
  <si>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</si>
  <si>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</si>
  <si>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</si>
  <si>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</si>
  <si>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</si>
  <si>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</si>
  <si>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</si>
  <si>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</si>
  <si>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</si>
  <si>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</si>
  <si>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</si>
  <si>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</si>
  <si>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</si>
  <si>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</si>
  <si>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</si>
  <si>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</si>
  <si>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</si>
  <si>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</si>
  <si>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</si>
  <si>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</si>
  <si>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</si>
  <si>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</si>
  <si>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</si>
  <si>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</si>
  <si>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</si>
  <si>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</si>
  <si>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</si>
  <si>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</si>
  <si>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</si>
  <si>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</si>
  <si>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</si>
  <si>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</si>
  <si>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</si>
  <si>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</si>
  <si>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</si>
  <si>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</si>
  <si>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</si>
  <si>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</si>
  <si>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</si>
  <si>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</si>
  <si>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</si>
  <si>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</si>
  <si>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</si>
  <si>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</si>
  <si>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</si>
  <si>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</si>
  <si>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</si>
  <si>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</si>
  <si>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</si>
  <si>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</si>
  <si>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</si>
  <si>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</si>
  <si>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</si>
  <si>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</si>
  <si>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</si>
  <si>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</si>
  <si>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</si>
  <si>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</si>
  <si>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</si>
  <si>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</si>
  <si>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</si>
  <si>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</si>
  <si>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</si>
  <si>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</si>
  <si>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</si>
  <si>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</si>
  <si>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</si>
  <si>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</si>
  <si>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</si>
  <si>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</si>
  <si>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</si>
  <si>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</si>
  <si>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</si>
  <si>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</si>
  <si>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</si>
  <si>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</si>
  <si>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</si>
  <si>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</si>
  <si>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</si>
  <si>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</si>
  <si>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</si>
  <si>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</si>
  <si>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</si>
  <si>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</si>
  <si>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</si>
  <si>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</si>
  <si>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</si>
  <si>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</si>
  <si>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</si>
  <si>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</si>
  <si>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</si>
  <si>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</si>
  <si>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</si>
  <si>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</si>
  <si>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</si>
  <si>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</si>
  <si>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</si>
  <si>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</si>
  <si>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</si>
  <si>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</si>
  <si>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</si>
  <si>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</si>
  <si>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</si>
  <si>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</si>
  <si>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</si>
  <si>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</si>
  <si>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</si>
  <si>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</si>
  <si>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</si>
  <si>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</si>
  <si>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</si>
  <si>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</si>
  <si>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</si>
  <si>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</si>
  <si>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</si>
  <si>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</si>
  <si>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</si>
  <si>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</si>
  <si>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</si>
  <si>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</si>
  <si>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</si>
  <si>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</si>
  <si>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</si>
  <si>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</si>
  <si>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</si>
  <si>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</si>
  <si>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</si>
  <si>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</si>
  <si>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</si>
  <si>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</si>
  <si>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</si>
  <si>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</si>
  <si>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</si>
  <si>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</si>
  <si>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</si>
  <si>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</si>
  <si>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</si>
  <si>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</si>
  <si>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</si>
  <si>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</si>
  <si>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</si>
  <si>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</si>
  <si>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</si>
  <si>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</si>
  <si>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</si>
  <si>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</si>
  <si>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</si>
  <si>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</si>
  <si>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</si>
  <si>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</si>
  <si>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</si>
  <si>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</si>
  <si>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</si>
  <si>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</si>
  <si>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</si>
  <si>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</si>
  <si>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</si>
  <si>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</si>
  <si>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</si>
  <si>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</si>
  <si>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</si>
  <si>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</si>
  <si>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</si>
  <si>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</si>
  <si>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</si>
  <si>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</si>
  <si>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</si>
  <si>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</si>
  <si>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</si>
  <si>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</si>
  <si>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</si>
  <si>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</si>
  <si>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</si>
  <si>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</si>
  <si>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</si>
  <si>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</si>
  <si>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</si>
  <si>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</si>
  <si>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</si>
  <si>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</si>
  <si>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</si>
  <si>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</si>
  <si>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</si>
  <si>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</si>
  <si>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</si>
  <si>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</si>
  <si>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</si>
  <si>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</si>
  <si>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</si>
  <si>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</si>
  <si>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</si>
  <si>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</si>
  <si>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</si>
  <si>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</si>
  <si>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</si>
  <si>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</si>
  <si>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</si>
  <si>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</si>
  <si>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</si>
  <si>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</si>
  <si>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</si>
  <si>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</si>
  <si>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</si>
  <si>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</si>
  <si>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</si>
  <si>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</si>
  <si>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</si>
  <si>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</si>
  <si>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</si>
  <si>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</si>
  <si>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</si>
  <si>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</si>
  <si>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</si>
  <si>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</si>
  <si>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</si>
  <si>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</si>
  <si>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</si>
  <si>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</si>
  <si>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</si>
  <si>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</si>
  <si>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</si>
  <si>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</si>
  <si>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</si>
  <si>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</si>
  <si>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</si>
  <si>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</si>
  <si>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</si>
  <si>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</si>
  <si>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</si>
  <si>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</si>
  <si>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</si>
  <si>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</si>
  <si>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</si>
  <si>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</si>
  <si>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</si>
  <si>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</si>
  <si>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</si>
  <si>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</si>
  <si>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</si>
  <si>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</si>
  <si>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</si>
  <si>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</si>
  <si>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</si>
  <si>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</si>
  <si>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</si>
  <si>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</si>
  <si>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</si>
  <si>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</si>
  <si>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</si>
  <si>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</si>
  <si>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</si>
  <si>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</si>
  <si>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</si>
  <si>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</si>
  <si>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</si>
  <si>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</si>
  <si>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</si>
  <si>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</si>
  <si>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</si>
  <si>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</si>
  <si>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</si>
  <si>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</si>
  <si>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</si>
  <si>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</si>
  <si>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</si>
  <si>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</si>
  <si>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</si>
  <si>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</si>
  <si>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</si>
  <si>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</si>
  <si>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</si>
  <si>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</si>
  <si>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</si>
  <si>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</si>
  <si>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</si>
  <si>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</si>
  <si>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</si>
  <si>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</si>
  <si>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</si>
  <si>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</si>
  <si>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</si>
  <si>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</si>
  <si>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</si>
  <si>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</si>
  <si>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</si>
  <si>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</si>
  <si>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</si>
  <si>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</si>
  <si>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</si>
  <si>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</si>
  <si>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</si>
  <si>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</si>
  <si>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</si>
  <si>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</si>
  <si>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</si>
  <si>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</si>
  <si>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</si>
  <si>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</si>
  <si>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</si>
  <si>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</si>
  <si>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</si>
  <si>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</si>
  <si>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</si>
  <si>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</si>
  <si>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</si>
  <si>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</si>
  <si>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</si>
  <si>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</si>
  <si>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</si>
  <si>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</si>
  <si>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</si>
  <si>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</si>
  <si>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</si>
  <si>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</si>
  <si>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</si>
  <si>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</si>
  <si>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</si>
  <si>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</si>
  <si>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</si>
  <si>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</si>
  <si>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</si>
  <si>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</si>
  <si>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</si>
  <si>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</si>
  <si>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</si>
  <si>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</si>
  <si>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</si>
  <si>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</si>
  <si>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</si>
  <si>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</si>
  <si>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</si>
  <si>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</si>
  <si>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</si>
  <si>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</si>
  <si>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</si>
  <si>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</si>
  <si>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</si>
  <si>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</si>
  <si>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</si>
  <si>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</si>
  <si>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</si>
  <si>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</si>
  <si>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</si>
  <si>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</si>
  <si>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</si>
  <si>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</si>
  <si>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</si>
  <si>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</si>
  <si>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</si>
  <si>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</si>
  <si>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</si>
  <si>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</si>
  <si>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</si>
  <si>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</si>
  <si>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</si>
  <si>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</si>
  <si>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</si>
  <si>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</si>
  <si>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</si>
  <si>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</si>
  <si>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</si>
  <si>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</si>
  <si>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</si>
  <si>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</si>
  <si>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</si>
  <si>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</si>
  <si>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</si>
  <si>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</si>
  <si>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</si>
  <si>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</si>
  <si>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</si>
  <si>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</si>
  <si>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</si>
  <si>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</si>
  <si>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</si>
  <si>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</si>
  <si>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</si>
  <si>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</si>
  <si>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</si>
  <si>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</si>
  <si>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</si>
  <si>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</si>
  <si>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</si>
  <si>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</si>
  <si>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</si>
  <si>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</si>
  <si>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</si>
  <si>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</si>
  <si>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</si>
  <si>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</si>
  <si>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</si>
  <si>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</si>
  <si>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</si>
  <si>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</si>
  <si>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</si>
  <si>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</si>
  <si>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</si>
  <si>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</si>
  <si>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</si>
  <si>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</si>
  <si>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</si>
  <si>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</si>
  <si>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</si>
  <si>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</si>
  <si>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</si>
  <si>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</si>
  <si>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</si>
  <si>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</si>
  <si>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</si>
  <si>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</si>
  <si>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</si>
  <si>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</si>
  <si>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</si>
  <si>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</si>
  <si>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</si>
  <si>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</si>
  <si>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</si>
  <si>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</si>
  <si>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</si>
  <si>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</si>
  <si>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</si>
  <si>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</si>
  <si>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</si>
  <si>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</si>
  <si>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</si>
  <si>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</si>
  <si>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</si>
  <si>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</si>
  <si>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</si>
  <si>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</si>
  <si>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</si>
  <si>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</si>
  <si>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</si>
  <si>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</si>
  <si>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</si>
  <si>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</si>
  <si>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</si>
  <si>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</si>
  <si>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</si>
  <si>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</si>
  <si>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</si>
  <si>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</si>
  <si>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</si>
  <si>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</si>
  <si>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</si>
  <si>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</si>
  <si>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</si>
  <si>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</si>
  <si>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</si>
  <si>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</si>
  <si>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</si>
  <si>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</si>
  <si>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</si>
  <si>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</si>
  <si>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</si>
  <si>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</si>
  <si>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</si>
  <si>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</si>
  <si>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</si>
  <si>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</si>
  <si>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</si>
  <si>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</si>
  <si>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</si>
  <si>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</si>
  <si>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</si>
  <si>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</si>
  <si>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</si>
  <si>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</si>
  <si>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</si>
  <si>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</si>
  <si>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</si>
  <si>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</si>
  <si>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</si>
  <si>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</si>
  <si>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</si>
  <si>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</si>
  <si>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</si>
  <si>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</si>
  <si>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</si>
  <si>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</si>
  <si>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</si>
  <si>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</si>
  <si>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</si>
  <si>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</si>
  <si>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</si>
  <si>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</si>
  <si>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</si>
  <si>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</si>
  <si>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</si>
  <si>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</si>
  <si>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</si>
  <si>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</si>
  <si>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</si>
  <si>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</si>
  <si>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</si>
  <si>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</si>
  <si>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</si>
  <si>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</si>
  <si>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</si>
  <si>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</si>
  <si>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</si>
  <si>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</si>
  <si>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</si>
  <si>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</si>
  <si>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</si>
  <si>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</si>
  <si>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</si>
  <si>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</si>
  <si>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</si>
  <si>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</si>
  <si>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</si>
  <si>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</si>
  <si>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</si>
  <si>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</si>
  <si>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</si>
  <si>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</si>
  <si>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</si>
  <si>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</si>
  <si>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</si>
  <si>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</si>
  <si>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</si>
  <si>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</si>
  <si>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</si>
  <si>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</si>
  <si>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</si>
  <si>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</si>
  <si>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</si>
  <si>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</si>
  <si>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</si>
  <si>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</si>
  <si>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</si>
  <si>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</si>
  <si>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</si>
  <si>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</si>
  <si>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</si>
  <si>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</si>
  <si>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</si>
  <si>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</si>
  <si>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</si>
  <si>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</si>
  <si>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</si>
  <si>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</si>
  <si>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</si>
  <si>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</si>
  <si>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</si>
  <si>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</si>
  <si>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</si>
  <si>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</si>
  <si>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</si>
  <si>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</si>
  <si>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</si>
  <si>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</si>
  <si>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</si>
  <si>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</si>
  <si>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</si>
  <si>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</si>
  <si>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</si>
  <si>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</si>
  <si>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</si>
  <si>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</si>
  <si>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</si>
  <si>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</si>
  <si>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</si>
  <si>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</si>
  <si>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</si>
  <si>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</si>
  <si>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</si>
  <si>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</si>
  <si>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</si>
  <si>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</si>
  <si>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</si>
  <si>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</si>
  <si>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</si>
  <si>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</si>
  <si>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</si>
  <si>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</si>
  <si>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</si>
  <si>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</si>
  <si>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</si>
  <si>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</si>
  <si>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</si>
  <si>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</si>
  <si>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</si>
  <si>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</si>
  <si>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</si>
  <si>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</si>
  <si>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</si>
  <si>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</si>
  <si>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</si>
  <si>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</si>
  <si>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</si>
  <si>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</si>
  <si>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</si>
  <si>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</si>
  <si>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</si>
  <si>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</si>
  <si>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</si>
  <si>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</si>
  <si>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</si>
  <si>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</si>
  <si>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</si>
  <si>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</si>
  <si>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</si>
  <si>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</si>
  <si>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</si>
  <si>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</si>
  <si>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</si>
  <si>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</si>
  <si>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</si>
  <si>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</si>
  <si>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</si>
  <si>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</si>
  <si>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</si>
  <si>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</si>
  <si>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</si>
  <si>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</si>
  <si>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</si>
  <si>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</si>
  <si>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</si>
  <si>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</si>
  <si>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</si>
  <si>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</si>
  <si>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</si>
  <si>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</si>
  <si>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</si>
  <si>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</si>
  <si>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</si>
  <si>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</si>
  <si>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</si>
  <si>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</si>
  <si>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</si>
  <si>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</si>
  <si>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</si>
  <si>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</si>
  <si>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</si>
  <si>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</si>
  <si>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</si>
  <si>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</si>
  <si>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</si>
  <si>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</si>
  <si>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</si>
  <si>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</si>
  <si>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</si>
  <si>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</si>
  <si>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</si>
  <si>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</si>
  <si>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</si>
  <si>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</si>
  <si>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</si>
  <si>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</si>
  <si>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</si>
  <si>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</si>
  <si>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</si>
  <si>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</si>
  <si>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</si>
  <si>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</si>
  <si>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</si>
  <si>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</si>
  <si>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</si>
  <si>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</si>
  <si>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</si>
  <si>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</si>
  <si>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</si>
  <si>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</si>
  <si>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</si>
  <si>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</si>
  <si>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</si>
  <si>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</si>
  <si>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</si>
  <si>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</si>
  <si>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</si>
  <si>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</si>
  <si>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</si>
  <si>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</si>
  <si>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</si>
  <si>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</si>
  <si>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</si>
  <si>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</si>
  <si>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</si>
  <si>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</si>
  <si>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</si>
  <si>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</si>
  <si>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</si>
  <si>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</si>
  <si>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</si>
  <si>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</si>
  <si>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</si>
  <si>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</si>
  <si>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</si>
  <si>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</si>
  <si>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</si>
  <si>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</si>
  <si>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</si>
  <si>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</si>
  <si>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</si>
  <si>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</si>
  <si>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</si>
  <si>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</si>
  <si>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</si>
  <si>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</si>
  <si>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</si>
  <si>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</si>
  <si>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</si>
  <si>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</si>
  <si>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</si>
  <si>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</si>
  <si>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</si>
  <si>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</si>
  <si>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</si>
  <si>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</si>
  <si>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</si>
  <si>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</si>
  <si>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</si>
  <si>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</si>
  <si>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</si>
  <si>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</si>
  <si>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</si>
  <si>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</si>
  <si>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</si>
  <si>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</si>
  <si>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</si>
  <si>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</si>
  <si>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</si>
  <si>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</si>
  <si>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</si>
  <si>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</si>
  <si>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</si>
  <si>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</si>
  <si>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</si>
  <si>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</si>
  <si>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</si>
  <si>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</si>
  <si>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</si>
  <si>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</si>
  <si>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</si>
  <si>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</si>
  <si>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</si>
  <si>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</si>
  <si>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</si>
  <si>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</si>
  <si>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</si>
  <si>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</si>
  <si>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</si>
  <si>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</si>
  <si>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</si>
  <si>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</si>
  <si>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</si>
  <si>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</si>
  <si>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</si>
  <si>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</si>
  <si>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</si>
  <si>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</si>
  <si>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</si>
  <si>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</si>
  <si>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</si>
  <si>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</si>
  <si>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</si>
  <si>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</si>
  <si>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</si>
  <si>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</si>
  <si>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</si>
  <si>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</si>
  <si>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</si>
  <si>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</si>
  <si>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</si>
  <si>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</si>
  <si>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</si>
  <si>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</si>
  <si>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</si>
  <si>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</si>
  <si>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</si>
  <si>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</si>
  <si>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</si>
  <si>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</si>
  <si>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</si>
  <si>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</si>
  <si>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</si>
  <si>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</si>
  <si>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</si>
  <si>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</si>
  <si>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</si>
  <si>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</si>
  <si>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</si>
  <si>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</si>
  <si>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</si>
  <si>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</si>
  <si>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</si>
  <si>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</si>
  <si>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</si>
  <si>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</si>
  <si>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</si>
  <si>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</si>
  <si>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</si>
  <si>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</si>
  <si>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</si>
  <si>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</si>
  <si>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</si>
  <si>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</si>
  <si>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</si>
  <si>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</si>
  <si>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</si>
  <si>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</si>
  <si>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</si>
  <si>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</si>
  <si>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</si>
  <si>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</si>
  <si>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</si>
  <si>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</si>
  <si>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</si>
  <si>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</si>
  <si>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</si>
  <si>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</si>
  <si>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</si>
  <si>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</si>
  <si>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</si>
  <si>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</si>
  <si>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</si>
  <si>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</si>
  <si>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</si>
  <si>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</si>
  <si>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</si>
  <si>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</si>
  <si>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</si>
  <si>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</si>
  <si>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</si>
  <si>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</si>
  <si>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</si>
  <si>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</si>
  <si>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</si>
  <si>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</si>
  <si>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</si>
  <si>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</si>
  <si>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</si>
  <si>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</si>
  <si>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</si>
  <si>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</si>
  <si>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</si>
  <si>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</si>
  <si>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</si>
  <si>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</si>
  <si>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</si>
  <si>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</si>
  <si>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</si>
  <si>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</si>
  <si>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</si>
  <si>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</si>
  <si>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</si>
  <si>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</si>
  <si>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</si>
  <si>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</si>
  <si>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</si>
  <si>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</si>
  <si>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</si>
  <si>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</si>
  <si>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</si>
  <si>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</si>
  <si>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</si>
  <si>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</si>
  <si>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</si>
  <si>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</si>
  <si>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</si>
  <si>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</si>
  <si>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</si>
  <si>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</si>
  <si>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</si>
  <si>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</si>
  <si>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</si>
  <si>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</si>
  <si>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</si>
  <si>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</si>
  <si>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</si>
  <si>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</si>
  <si>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</si>
  <si>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</si>
  <si>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</si>
  <si>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</si>
  <si>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</si>
  <si>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</si>
  <si>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</si>
  <si>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</si>
  <si>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</si>
  <si>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</si>
  <si>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</si>
  <si>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</si>
  <si>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</si>
  <si>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</si>
  <si>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</si>
  <si>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</si>
  <si>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</si>
  <si>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</si>
  <si>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</si>
  <si>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</si>
  <si>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</si>
  <si>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</si>
  <si>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</si>
  <si>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</si>
  <si>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</si>
  <si>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</si>
  <si>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</si>
  <si>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</si>
  <si>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</si>
  <si>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</si>
  <si>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</si>
  <si>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</si>
  <si>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</si>
  <si>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</si>
  <si>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</si>
  <si>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</si>
  <si>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</si>
  <si>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</si>
  <si>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</si>
  <si>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</si>
  <si>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</si>
  <si>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</si>
  <si>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</si>
  <si>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</si>
  <si>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</si>
  <si>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</si>
  <si>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</si>
  <si>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</si>
  <si>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</si>
  <si>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</si>
  <si>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</si>
  <si>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</si>
  <si>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</si>
  <si>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</si>
  <si>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</si>
  <si>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</si>
  <si>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</si>
  <si>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</si>
  <si>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</si>
  <si>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</si>
  <si>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</si>
  <si>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</si>
  <si>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</si>
  <si>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</si>
  <si>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</si>
  <si>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</si>
  <si>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</si>
  <si>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</si>
  <si>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</si>
  <si>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</si>
  <si>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</si>
  <si>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</si>
  <si>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</si>
  <si>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</si>
  <si>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</si>
  <si>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</si>
  <si>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</si>
  <si>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</si>
  <si>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</si>
  <si>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</si>
  <si>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</si>
  <si>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</si>
  <si>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</si>
  <si>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</si>
  <si>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</si>
  <si>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</si>
  <si>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</si>
  <si>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</si>
  <si>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</si>
  <si>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</si>
  <si>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</si>
  <si>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</si>
  <si>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</si>
  <si>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</si>
  <si>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</si>
  <si>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</si>
  <si>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</si>
  <si>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</si>
  <si>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</si>
  <si>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</si>
  <si>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</si>
  <si>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</si>
  <si>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</si>
  <si>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</si>
  <si>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</si>
  <si>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</si>
  <si>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</si>
  <si>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</si>
  <si>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</si>
  <si>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</si>
  <si>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</si>
  <si>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</si>
  <si>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</si>
  <si>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</si>
  <si>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</si>
  <si>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</si>
  <si>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</si>
  <si>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</si>
  <si>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</si>
  <si>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</si>
  <si>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</si>
  <si>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</si>
  <si>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</si>
  <si>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</si>
  <si>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</si>
  <si>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</si>
  <si>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</si>
  <si>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</si>
  <si>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</si>
  <si>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</si>
  <si>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</si>
  <si>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</si>
  <si>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</si>
  <si>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</si>
  <si>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</si>
  <si>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</si>
  <si>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</si>
  <si>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</si>
  <si>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</si>
  <si>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</si>
  <si>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</si>
  <si>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</si>
  <si>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</si>
  <si>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</si>
  <si>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</si>
  <si>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</si>
  <si>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</si>
  <si>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</si>
  <si>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</si>
  <si>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</si>
  <si>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</si>
  <si>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</si>
  <si>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</si>
  <si>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</si>
  <si>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</si>
  <si>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</si>
  <si>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</si>
  <si>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</si>
  <si>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</si>
  <si>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</si>
  <si>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</si>
  <si>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</si>
  <si>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</si>
  <si>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</si>
  <si>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</si>
  <si>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</si>
  <si>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</si>
  <si>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</si>
  <si>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</si>
  <si>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</si>
  <si>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</si>
  <si>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</si>
  <si>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</si>
  <si>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</si>
  <si>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</si>
  <si>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</si>
  <si>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</si>
  <si>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</si>
  <si>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</si>
  <si>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</si>
  <si>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</si>
  <si>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</si>
  <si>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</si>
  <si>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</si>
  <si>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</si>
  <si>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</si>
  <si>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</si>
  <si>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</si>
  <si>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</si>
  <si>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</si>
  <si>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</si>
  <si>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</si>
  <si>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</si>
  <si>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</si>
  <si>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</si>
  <si>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</si>
  <si>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</si>
  <si>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</si>
  <si>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</si>
  <si>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</si>
  <si>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</si>
  <si>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</si>
  <si>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</si>
  <si>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</si>
  <si>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</si>
  <si>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</si>
  <si>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</si>
  <si>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</si>
  <si>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</si>
  <si>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</si>
  <si>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</si>
  <si>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</si>
  <si>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</si>
  <si>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</si>
  <si>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</si>
  <si>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</si>
  <si>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</si>
  <si>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</si>
  <si>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</si>
  <si>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</si>
  <si>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</si>
  <si>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</si>
  <si>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</si>
  <si>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</si>
  <si>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</si>
  <si>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</si>
  <si>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</si>
  <si>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</si>
  <si>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</si>
  <si>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</si>
  <si>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</si>
  <si>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</si>
  <si>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</si>
  <si>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</si>
  <si>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</si>
  <si>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</si>
  <si>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</si>
  <si>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</si>
  <si>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</si>
  <si>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</si>
  <si>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</si>
  <si>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</si>
  <si>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</si>
  <si>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</si>
  <si>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</si>
  <si>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</si>
  <si>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</si>
  <si>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</si>
  <si>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</si>
  <si>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</si>
  <si>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</si>
  <si>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</si>
  <si>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</si>
  <si>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</si>
  <si>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</si>
  <si>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</si>
  <si>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</si>
  <si>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</si>
  <si>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</si>
  <si>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</si>
  <si>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</si>
  <si>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</si>
  <si>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</si>
  <si>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</si>
  <si>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</si>
  <si>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</si>
  <si>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</si>
  <si>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</si>
  <si>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</si>
  <si>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</si>
  <si>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</si>
  <si>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</si>
  <si>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</si>
  <si>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</si>
  <si>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</si>
  <si>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</si>
  <si>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</si>
  <si>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</si>
  <si>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</si>
  <si>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</si>
  <si>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</si>
  <si>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</si>
  <si>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</si>
  <si>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</si>
  <si>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</si>
  <si>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</si>
  <si>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</si>
  <si>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</si>
  <si>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</si>
  <si>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</si>
  <si>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</si>
  <si>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</si>
  <si>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</si>
  <si>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</si>
  <si>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</si>
  <si>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</si>
  <si>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</si>
  <si>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</si>
  <si>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</si>
  <si>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</si>
  <si>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</si>
  <si>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</si>
  <si>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</si>
  <si>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</si>
  <si>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</si>
  <si>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</si>
  <si>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</si>
  <si>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</si>
  <si>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</si>
  <si>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</si>
  <si>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</si>
  <si>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</si>
  <si>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</si>
  <si>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</si>
  <si>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</si>
  <si>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</si>
  <si>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</si>
  <si>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</si>
  <si>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</si>
  <si>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</si>
  <si>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</si>
  <si>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</si>
  <si>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</si>
  <si>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</si>
  <si>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</si>
  <si>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</si>
  <si>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</si>
  <si>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</si>
  <si>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</si>
  <si>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</si>
  <si>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</si>
  <si>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</si>
  <si>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</si>
  <si>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</si>
  <si>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</si>
  <si>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</si>
  <si>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</si>
  <si>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</si>
  <si>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</si>
  <si>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</si>
  <si>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</si>
  <si>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</si>
  <si>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</si>
  <si>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</si>
  <si>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</si>
  <si>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</si>
  <si>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</si>
  <si>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</si>
  <si>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</si>
  <si>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</si>
  <si>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</si>
  <si>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</si>
  <si>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</si>
  <si>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</si>
  <si>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</si>
  <si>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</si>
  <si>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</si>
  <si>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</si>
  <si>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</si>
  <si>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</si>
  <si>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</si>
  <si>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</si>
  <si>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</si>
  <si>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</si>
  <si>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</si>
  <si>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</si>
  <si>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</si>
  <si>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</si>
  <si>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</si>
  <si>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</si>
  <si>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</si>
  <si>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</si>
  <si>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</si>
  <si>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</si>
  <si>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</si>
  <si>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</si>
  <si>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</si>
  <si>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</si>
  <si>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</si>
  <si>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</si>
  <si>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</si>
  <si>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</si>
  <si>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</si>
  <si>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</si>
  <si>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</si>
  <si>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</si>
  <si>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</si>
  <si>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</si>
  <si>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</si>
  <si>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</si>
  <si>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</si>
  <si>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</si>
  <si>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</si>
  <si>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</si>
  <si>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</si>
  <si>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</si>
  <si>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</si>
  <si>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</si>
  <si>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</si>
  <si>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</si>
  <si>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</si>
  <si>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</si>
  <si>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</si>
  <si>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</si>
  <si>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</si>
  <si>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</si>
  <si>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</si>
  <si>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</si>
  <si>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</si>
  <si>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</si>
  <si>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</si>
  <si>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</si>
  <si>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</si>
  <si>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</si>
  <si>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</si>
  <si>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</si>
  <si>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</si>
  <si>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</si>
  <si>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</si>
  <si>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</si>
  <si>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</si>
  <si>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</si>
  <si>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</si>
  <si>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</si>
  <si>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</si>
  <si>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</si>
  <si>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</si>
  <si>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</si>
  <si>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</si>
  <si>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</si>
  <si>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</si>
  <si>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</si>
  <si>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</si>
  <si>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</si>
  <si>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</si>
  <si>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</si>
  <si>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</si>
  <si>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</si>
  <si>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</si>
  <si>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</si>
  <si>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</si>
  <si>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</si>
  <si>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</si>
  <si>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</si>
  <si>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</si>
  <si>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</si>
  <si>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</si>
  <si>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</si>
  <si>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</si>
  <si>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</si>
  <si>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</si>
  <si>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</si>
  <si>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</si>
  <si>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</si>
  <si>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</si>
  <si>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</si>
  <si>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</si>
  <si>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</si>
  <si>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</si>
  <si>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</si>
  <si>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</si>
  <si>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</si>
  <si>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</si>
  <si>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</si>
  <si>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</si>
  <si>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</si>
  <si>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</si>
  <si>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</si>
  <si>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</si>
  <si>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</si>
  <si>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</si>
  <si>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</si>
  <si>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</si>
  <si>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</si>
  <si>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</si>
  <si>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</si>
  <si>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</si>
  <si>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</si>
  <si>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</si>
  <si>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</si>
  <si>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</si>
  <si>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</si>
  <si>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</si>
  <si>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</si>
  <si>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</si>
  <si>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</si>
  <si>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</si>
  <si>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</si>
  <si>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</si>
  <si>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</si>
  <si>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</si>
  <si>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</si>
  <si>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</si>
  <si>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</si>
  <si>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</si>
  <si>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</si>
  <si>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</si>
  <si>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</si>
  <si>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</si>
  <si>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</si>
  <si>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</si>
  <si>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</si>
  <si>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</si>
  <si>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</si>
  <si>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</si>
  <si>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</si>
  <si>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</si>
  <si>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</si>
  <si>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</si>
  <si>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</si>
  <si>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</si>
  <si>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</si>
  <si>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</si>
  <si>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</si>
  <si>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</si>
  <si>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</si>
  <si>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</si>
  <si>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</si>
  <si>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</si>
  <si>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</si>
  <si>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</si>
  <si>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</si>
  <si>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</si>
  <si>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</si>
  <si>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</si>
  <si>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</si>
  <si>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</si>
  <si>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</si>
  <si>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</si>
  <si>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</si>
  <si>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</si>
  <si>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</si>
  <si>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</si>
  <si>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</si>
  <si>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</si>
  <si>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</si>
  <si>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</si>
  <si>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</si>
  <si>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</si>
  <si>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</si>
  <si>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</si>
  <si>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</si>
  <si>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</si>
  <si>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</si>
  <si>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</si>
  <si>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</si>
  <si>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</si>
  <si>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</si>
  <si>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</si>
  <si>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</si>
  <si>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</si>
  <si>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</si>
  <si>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</si>
  <si>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</si>
  <si>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</si>
  <si>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</si>
  <si>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</si>
  <si>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</si>
  <si>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</si>
  <si>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</si>
  <si>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</si>
  <si>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</si>
  <si>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</si>
  <si>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</si>
  <si>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</si>
  <si>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</si>
  <si>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</si>
  <si>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</si>
  <si>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</si>
  <si>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</si>
  <si>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</si>
  <si>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</si>
  <si>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</si>
  <si>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</si>
  <si>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</si>
  <si>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</si>
  <si>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</si>
  <si>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</si>
  <si>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</si>
  <si>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</si>
  <si>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</si>
  <si>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</si>
  <si>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</si>
  <si>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</si>
  <si>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</si>
  <si>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</si>
  <si>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</si>
  <si>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</si>
  <si>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</si>
  <si>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</si>
  <si>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</si>
  <si>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</si>
  <si>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</si>
  <si>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</si>
  <si>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</si>
  <si>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</si>
  <si>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</si>
  <si>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</si>
  <si>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</si>
  <si>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</si>
  <si>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</si>
  <si>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</si>
  <si>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</si>
  <si>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</si>
  <si>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</si>
  <si>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</si>
  <si>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</si>
  <si>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</si>
  <si>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</si>
  <si>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</si>
  <si>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</si>
  <si>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</si>
  <si>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</si>
  <si>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</si>
  <si>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</si>
  <si>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</si>
  <si>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</si>
  <si>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</si>
  <si>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</si>
  <si>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</si>
  <si>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</si>
  <si>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</si>
  <si>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</si>
  <si>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</si>
  <si>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</si>
  <si>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</si>
  <si>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</si>
  <si>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</si>
  <si>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</si>
  <si>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</si>
  <si>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</si>
  <si>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</si>
  <si>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</si>
  <si>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</si>
  <si>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</si>
  <si>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</si>
  <si>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</si>
  <si>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</si>
  <si>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</si>
  <si>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</si>
  <si>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</si>
  <si>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</si>
  <si>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</si>
  <si>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</si>
  <si>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</si>
  <si>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</si>
  <si>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</si>
  <si>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</si>
  <si>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</si>
  <si>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</si>
  <si>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</si>
  <si>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</si>
  <si>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</si>
  <si>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</si>
  <si>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</si>
  <si>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</si>
  <si>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</si>
  <si>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</si>
  <si>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</si>
  <si>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</si>
  <si>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</si>
  <si>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</si>
  <si>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</si>
  <si>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</si>
  <si>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</si>
  <si>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</si>
  <si>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</si>
  <si>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</si>
  <si>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</si>
  <si>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</si>
  <si>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</si>
  <si>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</si>
  <si>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</si>
  <si>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</si>
  <si>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</si>
  <si>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</si>
  <si>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</si>
  <si>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</si>
  <si>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</si>
  <si>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</si>
  <si>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</si>
  <si>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</si>
  <si>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</si>
  <si>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</si>
  <si>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</si>
  <si>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</si>
  <si>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</si>
  <si>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</si>
  <si>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</si>
  <si>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</si>
  <si>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</si>
  <si>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</si>
  <si>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</si>
  <si>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</si>
  <si>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</si>
  <si>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</si>
  <si>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</si>
  <si>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</si>
  <si>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</si>
  <si>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</si>
  <si>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</si>
  <si>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</si>
  <si>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</si>
  <si>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</si>
  <si>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</si>
  <si>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</si>
  <si>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</si>
  <si>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</si>
  <si>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</si>
  <si>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</si>
  <si>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</si>
  <si>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</si>
  <si>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</si>
  <si>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</si>
  <si>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</si>
  <si>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</si>
  <si>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</si>
  <si>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</si>
  <si>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</si>
  <si>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</si>
  <si>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</si>
  <si>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</si>
  <si>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</si>
  <si>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</si>
  <si>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</si>
  <si>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</si>
  <si>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</si>
  <si>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</si>
  <si>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</si>
  <si>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</si>
  <si>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</si>
  <si>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</si>
  <si>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</si>
  <si>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</si>
  <si>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</si>
  <si>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</si>
  <si>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</si>
  <si>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</si>
  <si>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</si>
  <si>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</si>
  <si>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</si>
  <si>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</si>
  <si>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</si>
  <si>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</si>
  <si>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</si>
  <si>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</si>
  <si>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</si>
  <si>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</si>
  <si>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</si>
  <si>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</si>
  <si>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</si>
  <si>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</si>
  <si>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</si>
  <si>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</si>
  <si>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</si>
  <si>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</si>
  <si>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</si>
  <si>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</si>
  <si>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</si>
  <si>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</si>
  <si>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</si>
  <si>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</si>
  <si>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</si>
  <si>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</si>
  <si>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</si>
  <si>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</si>
  <si>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</si>
  <si>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</si>
  <si>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</si>
  <si>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</si>
  <si>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</si>
  <si>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</si>
  <si>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</si>
  <si>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</si>
  <si>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</si>
  <si>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</si>
  <si>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</si>
  <si>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</si>
  <si>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</si>
  <si>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</si>
  <si>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</si>
  <si>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</si>
  <si>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</si>
  <si>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</si>
  <si>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</si>
  <si>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</si>
  <si>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</si>
  <si>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</si>
  <si>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</si>
  <si>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</si>
  <si>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</si>
  <si>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</si>
  <si>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</si>
  <si>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</si>
  <si>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</si>
  <si>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</si>
  <si>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</si>
  <si>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</si>
  <si>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</si>
  <si>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</si>
  <si>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</si>
  <si>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</si>
  <si>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</si>
  <si>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</si>
  <si>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</si>
  <si>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</si>
  <si>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</si>
  <si>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</si>
  <si>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</si>
  <si>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</si>
  <si>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</si>
  <si>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</si>
  <si>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</si>
  <si>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</si>
  <si>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</si>
  <si>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</si>
  <si>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</si>
  <si>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</si>
  <si>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</si>
  <si>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</si>
  <si>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</si>
  <si>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</si>
  <si>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</si>
  <si>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</si>
  <si>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</si>
  <si>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</si>
  <si>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</si>
  <si>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</si>
  <si>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</si>
  <si>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</si>
  <si>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</si>
  <si>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</si>
  <si>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</si>
  <si>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</si>
  <si>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</si>
  <si>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</si>
  <si>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</si>
  <si>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</si>
  <si>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</si>
  <si>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</si>
  <si>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</si>
  <si>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</si>
  <si>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</si>
  <si>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</si>
  <si>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</si>
  <si>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</si>
  <si>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</si>
  <si>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</si>
  <si>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</si>
  <si>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</si>
  <si>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</si>
  <si>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</si>
  <si>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</si>
  <si>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</si>
  <si>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</si>
  <si>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</si>
  <si>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</si>
  <si>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</si>
  <si>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</si>
  <si>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</si>
  <si>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</si>
  <si>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</si>
  <si>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</si>
  <si>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</si>
  <si>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</si>
  <si>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</si>
  <si>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</si>
  <si>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</si>
  <si>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</si>
  <si>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</si>
  <si>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</si>
  <si>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</si>
  <si>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</si>
  <si>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</si>
  <si>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</si>
  <si>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</si>
  <si>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</si>
  <si>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</si>
  <si>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</si>
  <si>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</si>
  <si>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</si>
  <si>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</si>
  <si>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</si>
  <si>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</si>
  <si>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</si>
  <si>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</si>
  <si>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</si>
  <si>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</si>
  <si>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</si>
  <si>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</si>
  <si>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</si>
  <si>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</si>
  <si>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</si>
  <si>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</si>
  <si>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</si>
  <si>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</si>
  <si>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</si>
  <si>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</si>
  <si>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</si>
  <si>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</si>
  <si>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</si>
  <si>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</si>
  <si>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</si>
  <si>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</si>
  <si>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</si>
  <si>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</si>
  <si>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</si>
  <si>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</si>
  <si>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</si>
  <si>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</si>
  <si>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</si>
  <si>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</si>
  <si>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</si>
  <si>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</si>
  <si>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</si>
  <si>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</si>
  <si>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</si>
  <si>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</si>
  <si>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</si>
  <si>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</si>
  <si>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</si>
  <si>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</si>
  <si>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</si>
  <si>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</si>
  <si>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</si>
  <si>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</si>
  <si>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</si>
  <si>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</si>
  <si>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</si>
  <si>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</si>
  <si>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</si>
  <si>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</si>
  <si>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</si>
  <si>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</si>
  <si>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</si>
  <si>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</si>
  <si>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</si>
  <si>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</si>
  <si>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</si>
  <si>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</si>
  <si>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</si>
  <si>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</si>
  <si>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</si>
  <si>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</si>
  <si>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</si>
  <si>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</si>
  <si>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</si>
  <si>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</si>
  <si>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</si>
  <si>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</si>
  <si>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</si>
  <si>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</si>
  <si>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</si>
  <si>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</si>
  <si>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</si>
  <si>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</si>
  <si>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</si>
  <si>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</si>
  <si>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</si>
  <si>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</si>
  <si>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</si>
  <si>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</si>
  <si>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</si>
  <si>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</si>
  <si>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</si>
  <si>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</si>
  <si>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</si>
  <si>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</si>
  <si>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</si>
  <si>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</si>
  <si>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</si>
  <si>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</si>
  <si>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</si>
  <si>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</si>
  <si>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</si>
  <si>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</si>
  <si>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</si>
  <si>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</si>
  <si>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</si>
  <si>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</si>
  <si>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</si>
  <si>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</si>
  <si>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</si>
  <si>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</si>
  <si>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</si>
  <si>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</si>
  <si>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</si>
  <si>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</si>
  <si>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</si>
  <si>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</si>
  <si>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</si>
  <si>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</si>
  <si>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</si>
  <si>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</si>
  <si>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</si>
  <si>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</si>
  <si>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</si>
  <si>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</si>
  <si>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</si>
  <si>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</si>
  <si>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</si>
  <si>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</si>
  <si>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</si>
  <si>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</si>
  <si>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</si>
  <si>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</si>
  <si>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</si>
  <si>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</si>
  <si>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</si>
  <si>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</si>
  <si>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</si>
  <si>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</si>
  <si>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</si>
  <si>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</si>
  <si>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</si>
  <si>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</si>
  <si>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</si>
  <si>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</si>
  <si>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</si>
  <si>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</si>
  <si>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</si>
  <si>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</si>
  <si>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</si>
  <si>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</si>
  <si>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</si>
  <si>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</si>
  <si>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</si>
  <si>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</si>
  <si>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</si>
  <si>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</si>
  <si>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</si>
  <si>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</si>
  <si>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</si>
  <si>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</si>
  <si>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</si>
  <si>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</si>
  <si>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</si>
  <si>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</si>
  <si>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</si>
  <si>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</si>
  <si>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</si>
  <si>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</si>
  <si>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</si>
  <si>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</si>
  <si>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</si>
  <si>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</si>
  <si>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</si>
  <si>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</si>
  <si>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</si>
  <si>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</si>
  <si>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</si>
  <si>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</si>
  <si>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</si>
  <si>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</si>
  <si>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</si>
  <si>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</si>
  <si>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</si>
  <si>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</si>
  <si>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</si>
  <si>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</si>
  <si>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</si>
  <si>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</si>
  <si>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</si>
  <si>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</si>
  <si>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</si>
  <si>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</si>
  <si>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</si>
  <si>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</si>
  <si>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</si>
  <si>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</si>
  <si>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</si>
  <si>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</si>
  <si>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</si>
  <si>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</si>
  <si>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</si>
  <si>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</si>
  <si>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</si>
  <si>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</si>
  <si>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</si>
  <si>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</si>
  <si>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</si>
  <si>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</si>
  <si>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</si>
  <si>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</si>
  <si>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</si>
  <si>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</si>
  <si>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</si>
  <si>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</si>
  <si>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</si>
  <si>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</si>
  <si>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</si>
  <si>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</si>
  <si>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</si>
  <si>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</si>
  <si>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</si>
  <si>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</si>
  <si>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</si>
  <si>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</si>
  <si>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</si>
  <si>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</si>
  <si>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</si>
  <si>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</si>
  <si>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</si>
  <si>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</si>
  <si>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</si>
  <si>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</si>
  <si>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</si>
  <si>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</si>
  <si>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</si>
  <si>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</si>
  <si>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</si>
  <si>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</si>
  <si>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</si>
  <si>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</si>
  <si>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</si>
  <si>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</si>
  <si>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</si>
  <si>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</si>
  <si>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</si>
  <si>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</si>
  <si>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</si>
  <si>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</si>
  <si>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</si>
  <si>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</si>
  <si>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</si>
  <si>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</si>
  <si>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</si>
  <si>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</si>
  <si>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</si>
  <si>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</si>
  <si>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</si>
  <si>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</si>
  <si>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</si>
  <si>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</si>
  <si>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</si>
  <si>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</si>
  <si>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</si>
  <si>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</si>
  <si>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</si>
  <si>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</si>
  <si>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</si>
  <si>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</si>
  <si>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</si>
  <si>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</si>
  <si>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</si>
  <si>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</si>
  <si>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</si>
  <si>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</si>
  <si>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</si>
  <si>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</si>
  <si>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</si>
  <si>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</si>
  <si>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</si>
  <si>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</si>
  <si>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</si>
  <si>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</si>
  <si>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</si>
  <si>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</si>
  <si>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</si>
  <si>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</si>
  <si>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</si>
  <si>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</si>
  <si>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</si>
  <si>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</si>
  <si>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</si>
  <si>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</si>
  <si>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</si>
  <si>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</si>
  <si>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</si>
  <si>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</si>
  <si>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</si>
  <si>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</si>
  <si>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</si>
  <si>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</si>
  <si>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</si>
  <si>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</si>
  <si>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</si>
  <si>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</si>
  <si>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</si>
  <si>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</si>
  <si>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</si>
  <si>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</si>
  <si>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</si>
  <si>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</si>
  <si>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</si>
  <si>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</si>
  <si>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</si>
  <si>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</si>
  <si>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</si>
  <si>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</si>
  <si>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</si>
  <si>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</si>
  <si>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</si>
  <si>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</si>
  <si>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</si>
  <si>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</si>
  <si>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</si>
  <si>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</si>
  <si>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</si>
  <si>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</si>
  <si>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</si>
  <si>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</si>
  <si>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</si>
  <si>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</si>
  <si>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</si>
  <si>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</si>
  <si>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</si>
  <si>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</si>
  <si>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</si>
  <si>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</si>
  <si>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</si>
  <si>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</si>
  <si>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</si>
  <si>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</si>
  <si>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</si>
  <si>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</si>
  <si>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</si>
  <si>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</si>
  <si>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</si>
  <si>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</si>
  <si>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</si>
  <si>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</si>
  <si>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</si>
  <si>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</si>
  <si>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</si>
  <si>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</si>
  <si>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</si>
  <si>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</si>
  <si>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</si>
  <si>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</si>
  <si>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</si>
  <si>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</si>
  <si>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</si>
  <si>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</si>
  <si>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</si>
  <si>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</si>
  <si>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</si>
  <si>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</si>
  <si>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</si>
  <si>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</si>
  <si>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</si>
  <si>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</si>
  <si>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</si>
  <si>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</si>
  <si>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</si>
  <si>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</si>
  <si>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</si>
  <si>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</si>
  <si>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</si>
  <si>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</si>
  <si>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</si>
  <si>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</si>
  <si>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</si>
  <si>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</si>
  <si>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</si>
  <si>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</si>
  <si>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</si>
  <si>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</si>
  <si>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</si>
  <si>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</si>
  <si>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</si>
  <si>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</si>
  <si>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</si>
  <si>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</si>
  <si>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</si>
  <si>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</si>
  <si>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</si>
  <si>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</si>
  <si>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</si>
  <si>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</si>
  <si>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</si>
  <si>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</si>
  <si>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</si>
  <si>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</si>
  <si>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</si>
  <si>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</si>
  <si>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</si>
  <si>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</si>
  <si>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</si>
  <si>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</si>
  <si>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</si>
  <si>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</si>
  <si>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</si>
  <si>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</si>
  <si>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</si>
  <si>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</si>
  <si>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</si>
  <si>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</si>
  <si>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</si>
  <si>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</si>
  <si>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</si>
  <si>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</si>
  <si>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</si>
  <si>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</si>
  <si>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</si>
  <si>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</si>
  <si>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</si>
  <si>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</si>
  <si>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</si>
  <si>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</si>
  <si>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</si>
  <si>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</si>
  <si>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</si>
  <si>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</si>
  <si>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</si>
  <si>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</si>
  <si>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</si>
  <si>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</si>
  <si>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</si>
  <si>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</si>
  <si>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</si>
  <si>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</si>
  <si>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</si>
  <si>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</si>
  <si>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</si>
  <si>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</si>
  <si>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</si>
  <si>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</si>
  <si>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</si>
  <si>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</si>
  <si>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</si>
  <si>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</si>
  <si>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</si>
  <si>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</si>
  <si>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</si>
  <si>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</si>
  <si>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</si>
  <si>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</si>
  <si>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</si>
  <si>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</si>
  <si>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</si>
  <si>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</si>
  <si>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</si>
  <si>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</si>
  <si>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</si>
  <si>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</si>
  <si>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</si>
  <si>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</si>
  <si>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</si>
  <si>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</si>
  <si>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</si>
  <si>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</si>
  <si>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</si>
  <si>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</si>
  <si>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</si>
  <si>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</si>
  <si>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</si>
  <si>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</si>
  <si>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</si>
  <si>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</si>
  <si>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</si>
  <si>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</si>
  <si>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</si>
  <si>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</si>
  <si>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</si>
  <si>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</si>
  <si>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</si>
  <si>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</si>
  <si>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</si>
  <si>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</si>
  <si>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</si>
  <si>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</si>
  <si>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</si>
  <si>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</si>
  <si>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</si>
  <si>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</si>
  <si>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</si>
  <si>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</si>
  <si>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</si>
  <si>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</si>
  <si>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</si>
  <si>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</si>
  <si>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</si>
  <si>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</si>
  <si>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</si>
  <si>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</si>
  <si>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</si>
  <si>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</si>
  <si>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</si>
  <si>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</si>
  <si>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</si>
  <si>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</si>
  <si>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</si>
  <si>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</si>
  <si>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</si>
  <si>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</si>
  <si>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</si>
  <si>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</si>
  <si>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</si>
  <si>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</si>
  <si>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</si>
  <si>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</si>
  <si>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</si>
  <si>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</si>
  <si>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</si>
  <si>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</si>
  <si>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</si>
  <si>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</si>
  <si>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</si>
  <si>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</si>
  <si>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</si>
  <si>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</si>
  <si>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</si>
  <si>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</si>
  <si>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</si>
  <si>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</si>
  <si>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</si>
  <si>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</si>
  <si>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</si>
  <si>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</si>
  <si>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</si>
  <si>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</si>
  <si>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</si>
  <si>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</si>
  <si>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</si>
  <si>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</si>
  <si>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</si>
  <si>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</si>
  <si>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</si>
  <si>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</si>
  <si>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</si>
  <si>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</si>
  <si>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</si>
  <si>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</si>
  <si>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</si>
  <si>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</si>
  <si>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</si>
  <si>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</si>
  <si>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</si>
  <si>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</si>
  <si>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</si>
  <si>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</si>
  <si>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</si>
  <si>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</si>
  <si>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</si>
  <si>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</si>
  <si>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</si>
  <si>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</si>
  <si>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</si>
  <si>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</si>
  <si>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</si>
  <si>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</si>
  <si>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</si>
  <si>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</si>
  <si>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</si>
  <si>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</si>
  <si>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</si>
  <si>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</si>
  <si>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</si>
  <si>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</si>
  <si>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</si>
  <si>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</si>
  <si>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</si>
  <si>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</si>
  <si>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</si>
  <si>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</si>
  <si>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</si>
  <si>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</si>
  <si>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</si>
  <si>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</si>
  <si>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</si>
  <si>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</si>
  <si>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</si>
  <si>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</si>
  <si>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</si>
  <si>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</si>
  <si>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</si>
  <si>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</si>
  <si>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</si>
  <si>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</si>
  <si>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</si>
  <si>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</si>
  <si>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</si>
  <si>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</si>
  <si>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</si>
  <si>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</si>
  <si>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</si>
  <si>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</si>
  <si>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</si>
  <si>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</si>
  <si>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</si>
  <si>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</si>
  <si>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</si>
  <si>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</si>
  <si>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</si>
  <si>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</si>
  <si>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</si>
  <si>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</si>
  <si>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</si>
  <si>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</si>
  <si>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</si>
  <si>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</si>
  <si>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</si>
  <si>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</si>
  <si>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</si>
  <si>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</si>
  <si>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</si>
  <si>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</si>
  <si>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</si>
  <si>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</si>
  <si>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</si>
  <si>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</si>
  <si>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</si>
  <si>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</si>
  <si>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</si>
  <si>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</si>
  <si>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</si>
  <si>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</si>
  <si>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</si>
  <si>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</si>
  <si>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</si>
  <si>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</si>
  <si>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</si>
  <si>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</si>
  <si>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</si>
  <si>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</si>
  <si>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</si>
  <si>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</si>
  <si>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</si>
  <si>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</si>
  <si>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</si>
  <si>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</si>
  <si>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</si>
  <si>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</si>
  <si>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</si>
  <si>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</si>
  <si>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</si>
  <si>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</si>
  <si>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</si>
  <si>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</si>
  <si>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</si>
  <si>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</si>
  <si>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</si>
  <si>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</si>
  <si>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</si>
  <si>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</si>
  <si>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</si>
  <si>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</si>
  <si>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</si>
  <si>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</si>
  <si>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</si>
  <si>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</si>
  <si>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</si>
  <si>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</si>
  <si>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</si>
  <si>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</si>
  <si>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</si>
  <si>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</si>
  <si>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</si>
  <si>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</si>
  <si>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</si>
  <si>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</si>
  <si>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</si>
  <si>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</si>
  <si>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</si>
  <si>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</si>
  <si>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</si>
  <si>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</si>
  <si>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</si>
  <si>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</si>
  <si>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</si>
  <si>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</si>
  <si>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</si>
  <si>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</si>
  <si>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</si>
  <si>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</si>
  <si>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</si>
  <si>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</si>
  <si>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</si>
  <si>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</si>
  <si>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</si>
  <si>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</si>
  <si>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</si>
  <si>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</si>
  <si>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</si>
  <si>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</si>
  <si>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</si>
  <si>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</si>
  <si>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</si>
  <si>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</si>
  <si>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</si>
  <si>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</si>
  <si>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</si>
  <si>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</si>
  <si>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</si>
  <si>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</si>
  <si>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</si>
  <si>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</si>
  <si>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</si>
  <si>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</si>
  <si>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</si>
  <si>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</si>
  <si>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</si>
  <si>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</si>
  <si>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</si>
  <si>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</si>
  <si>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</si>
  <si>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</si>
  <si>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</si>
  <si>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</si>
  <si>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</si>
  <si>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</si>
  <si>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</si>
  <si>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</si>
  <si>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</si>
  <si>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</si>
  <si>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</si>
  <si>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</si>
  <si>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</si>
  <si>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</si>
  <si>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</si>
  <si>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</si>
  <si>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</si>
  <si>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</si>
  <si>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</si>
  <si>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</si>
  <si>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</si>
  <si>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</si>
  <si>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</si>
  <si>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</si>
  <si>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</si>
  <si>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</si>
  <si>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</si>
  <si>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</si>
  <si>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</si>
  <si>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</si>
  <si>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</si>
  <si>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</si>
  <si>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</si>
  <si>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</si>
  <si>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</si>
  <si>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</si>
  <si>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</si>
  <si>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</si>
  <si>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</si>
  <si>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</si>
  <si>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</si>
  <si>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</si>
  <si>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</si>
  <si>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</si>
  <si>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</si>
  <si>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</si>
  <si>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</si>
  <si>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</si>
  <si>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</si>
  <si>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</si>
  <si>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</si>
  <si>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</si>
  <si>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</si>
  <si>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</si>
  <si>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</si>
  <si>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</si>
  <si>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</si>
  <si>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</si>
  <si>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</si>
  <si>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</si>
  <si>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</si>
  <si>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</si>
  <si>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</si>
  <si>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</si>
  <si>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</si>
  <si>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</si>
  <si>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</si>
  <si>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</si>
  <si>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</si>
  <si>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</si>
  <si>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</si>
  <si>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</si>
  <si>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</si>
  <si>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</si>
  <si>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</si>
  <si>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</si>
  <si>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</si>
  <si>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</si>
  <si>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</si>
  <si>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</si>
  <si>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</si>
  <si>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</si>
  <si>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</si>
  <si>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</si>
  <si>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</si>
  <si>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</si>
  <si>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</si>
  <si>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</si>
  <si>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</si>
  <si>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</si>
  <si>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</si>
  <si>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</si>
  <si>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</si>
  <si>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</si>
  <si>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</si>
  <si>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</si>
  <si>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</si>
  <si>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</si>
  <si>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</si>
  <si>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</si>
  <si>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</si>
  <si>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</si>
  <si>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</si>
  <si>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</si>
  <si>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</si>
  <si>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</si>
  <si>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</si>
  <si>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</si>
  <si>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</si>
  <si>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</si>
  <si>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</si>
  <si>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</si>
  <si>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</si>
  <si>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</si>
  <si>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</si>
  <si>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</si>
  <si>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</si>
  <si>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</si>
  <si>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</si>
  <si>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</si>
  <si>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</si>
  <si>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</si>
  <si>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</si>
  <si>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</si>
  <si>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</si>
  <si>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</si>
  <si>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</si>
  <si>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</si>
  <si>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</si>
  <si>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</si>
  <si>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</si>
  <si>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</si>
  <si>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</si>
  <si>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</si>
  <si>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</si>
  <si>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</si>
  <si>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</si>
  <si>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</si>
  <si>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</si>
  <si>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</si>
  <si>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</si>
  <si>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</si>
  <si>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</si>
  <si>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</si>
  <si>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</si>
  <si>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</si>
  <si>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</si>
  <si>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</si>
  <si>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</si>
  <si>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</si>
  <si>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</si>
  <si>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</si>
  <si>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</si>
  <si>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</si>
  <si>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</si>
  <si>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</si>
  <si>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</si>
  <si>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</si>
  <si>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</si>
  <si>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</si>
  <si>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</si>
  <si>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</si>
  <si>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</si>
  <si>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</si>
  <si>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</si>
  <si>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</si>
  <si>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</si>
  <si>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</si>
  <si>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</si>
  <si>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</si>
  <si>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</si>
  <si>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</si>
  <si>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</si>
  <si>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</si>
  <si>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</si>
  <si>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</si>
  <si>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</si>
  <si>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</si>
  <si>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</si>
  <si>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</si>
  <si>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</si>
  <si>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</si>
  <si>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</si>
  <si>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</si>
  <si>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</si>
  <si>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</si>
  <si>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</si>
  <si>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</si>
  <si>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</si>
  <si>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</si>
  <si>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</si>
  <si>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</si>
  <si>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</si>
  <si>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</si>
  <si>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</si>
  <si>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</si>
  <si>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</si>
  <si>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</si>
  <si>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</si>
  <si>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</si>
  <si>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</si>
  <si>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</si>
  <si>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</si>
  <si>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</si>
  <si>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</si>
  <si>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</si>
  <si>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</si>
  <si>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</si>
  <si>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</si>
  <si>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</si>
  <si>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</si>
  <si>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</si>
  <si>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</si>
  <si>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</si>
  <si>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</si>
  <si>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</si>
  <si>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</si>
  <si>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</si>
  <si>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</si>
  <si>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</si>
  <si>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</si>
  <si>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</si>
  <si>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</si>
  <si>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</si>
  <si>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</si>
  <si>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</si>
  <si>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</si>
  <si>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</si>
  <si>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</si>
  <si>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</si>
  <si>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</si>
  <si>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</si>
  <si>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</si>
  <si>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</si>
  <si>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</si>
  <si>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</si>
  <si>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</si>
  <si>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</si>
  <si>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</si>
  <si>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</si>
  <si>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</si>
  <si>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</si>
  <si>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</si>
  <si>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</si>
  <si>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</si>
  <si>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</si>
  <si>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</si>
  <si>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</si>
  <si>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</si>
  <si>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</si>
  <si>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</si>
  <si>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</si>
  <si>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</si>
  <si>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</si>
  <si>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</si>
  <si>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</si>
  <si>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</si>
  <si>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</si>
  <si>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</si>
  <si>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</si>
  <si>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</si>
  <si>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</si>
  <si>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</si>
  <si>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</si>
  <si>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</si>
  <si>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</si>
  <si>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</si>
  <si>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</si>
  <si>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</si>
  <si>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</si>
  <si>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</si>
  <si>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</si>
  <si>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</si>
  <si>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</si>
  <si>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</si>
  <si>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</si>
  <si>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</si>
  <si>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</si>
  <si>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</si>
  <si>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</si>
  <si>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</si>
  <si>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</si>
  <si>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</si>
  <si>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</si>
  <si>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</si>
  <si>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</si>
  <si>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</si>
  <si>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</si>
  <si>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</si>
  <si>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</si>
  <si>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</si>
  <si>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</si>
  <si>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</si>
  <si>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</si>
  <si>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</si>
  <si>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</si>
  <si>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</si>
  <si>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</si>
  <si>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</si>
  <si>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</si>
  <si>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</si>
  <si>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</si>
  <si>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</si>
  <si>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</si>
  <si>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</si>
  <si>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</si>
  <si>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</si>
  <si>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</si>
  <si>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</si>
  <si>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</si>
  <si>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</si>
  <si>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</si>
  <si>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</si>
  <si>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</si>
  <si>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</si>
  <si>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</si>
  <si>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</si>
  <si>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</si>
  <si>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</si>
  <si>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</si>
  <si>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</si>
  <si>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</si>
  <si>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</si>
  <si>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</si>
  <si>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</si>
  <si>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</si>
  <si>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</si>
  <si>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</si>
  <si>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</si>
  <si>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</si>
  <si>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</si>
  <si>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</si>
  <si>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</si>
  <si>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</si>
  <si>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</si>
  <si>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</si>
  <si>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</si>
  <si>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</si>
  <si>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</si>
  <si>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</si>
  <si>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</si>
  <si>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</si>
  <si>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</si>
  <si>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</si>
  <si>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</si>
  <si>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</si>
  <si>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</si>
  <si>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</si>
  <si>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</si>
  <si>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</si>
  <si>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</si>
  <si>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</si>
  <si>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</si>
  <si>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</si>
  <si>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</si>
  <si>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</si>
  <si>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</si>
  <si>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</si>
  <si>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</si>
  <si>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</si>
  <si>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</si>
  <si>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</si>
  <si>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</si>
  <si>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</si>
  <si>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</si>
  <si>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</si>
  <si>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</si>
  <si>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</si>
  <si>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</si>
  <si>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</si>
  <si>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</si>
  <si>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</si>
  <si>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</si>
  <si>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</si>
  <si>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</si>
  <si>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</si>
  <si>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</si>
  <si>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</si>
  <si>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</si>
  <si>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</si>
  <si>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</si>
  <si>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</si>
  <si>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</si>
  <si>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</si>
  <si>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</si>
  <si>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</si>
  <si>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</si>
  <si>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</si>
  <si>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</si>
  <si>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</si>
  <si>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</si>
  <si>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</si>
  <si>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</si>
  <si>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</si>
  <si>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</si>
  <si>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</si>
  <si>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</si>
  <si>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</si>
  <si>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</si>
  <si>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</si>
  <si>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</si>
  <si>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</si>
  <si>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</si>
  <si>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</si>
  <si>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</si>
  <si>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</si>
  <si>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</si>
  <si>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</si>
  <si>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</si>
  <si>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</si>
  <si>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</si>
  <si>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</si>
  <si>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</si>
  <si>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</si>
  <si>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</si>
  <si>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</si>
  <si>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</si>
  <si>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</si>
  <si>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</si>
  <si>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</si>
  <si>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</si>
  <si>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</si>
  <si>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</si>
  <si>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</si>
  <si>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</si>
  <si>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</si>
  <si>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</si>
  <si>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</si>
  <si>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</si>
  <si>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</si>
  <si>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</si>
  <si>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</si>
  <si>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</si>
  <si>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</si>
  <si>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</si>
  <si>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</si>
  <si>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</si>
  <si>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</si>
  <si>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</si>
  <si>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</si>
  <si>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</si>
  <si>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</si>
  <si>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</si>
  <si>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</si>
  <si>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</si>
  <si>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</si>
  <si>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</si>
  <si>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</si>
  <si>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</si>
  <si>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</si>
  <si>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</si>
  <si>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</si>
  <si>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</si>
  <si>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</si>
  <si>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</si>
  <si>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</si>
  <si>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</si>
  <si>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</si>
  <si>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</si>
  <si>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</si>
  <si>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</si>
  <si>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</si>
  <si>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</si>
  <si>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</si>
  <si>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</si>
  <si>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</si>
  <si>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</si>
  <si>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</si>
  <si>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</si>
  <si>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</si>
  <si>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</si>
  <si>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</si>
  <si>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</si>
  <si>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</si>
  <si>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</si>
  <si>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</si>
  <si>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</si>
  <si>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</si>
  <si>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</si>
  <si>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</si>
  <si>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</si>
  <si>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</si>
  <si>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</si>
  <si>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</si>
  <si>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</si>
  <si>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</si>
  <si>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</si>
  <si>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</si>
  <si>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</si>
  <si>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</si>
  <si>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</si>
  <si>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</si>
  <si>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</si>
  <si>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</si>
  <si>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</si>
  <si>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</si>
  <si>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</si>
  <si>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</si>
  <si>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</si>
  <si>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</si>
  <si>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</si>
  <si>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</si>
  <si>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</si>
  <si>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</si>
  <si>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</si>
  <si>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</si>
  <si>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</si>
  <si>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</si>
  <si>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</si>
  <si>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</si>
  <si>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</si>
  <si>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</si>
  <si>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</si>
  <si>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</si>
  <si>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</si>
  <si>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</si>
  <si>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</si>
  <si>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</si>
  <si>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</si>
  <si>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</si>
  <si>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</si>
  <si>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</si>
  <si>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</si>
  <si>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</si>
  <si>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</si>
  <si>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</si>
  <si>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</si>
  <si>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</si>
  <si>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</si>
  <si>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</si>
  <si>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</si>
  <si>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</si>
  <si>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</si>
  <si>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</si>
  <si>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</si>
  <si>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</si>
  <si>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</si>
  <si>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</si>
  <si>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</si>
  <si>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</si>
  <si>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</si>
  <si>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</si>
  <si>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</si>
  <si>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</si>
  <si>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</si>
  <si>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</si>
  <si>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</si>
  <si>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</si>
  <si>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</si>
  <si>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</si>
  <si>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</si>
  <si>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</si>
  <si>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</si>
  <si>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</si>
  <si>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</si>
  <si>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</si>
  <si>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</si>
  <si>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</si>
  <si>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</si>
  <si>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</si>
  <si>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</si>
  <si>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</si>
  <si>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</si>
  <si>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</si>
  <si>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</si>
  <si>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</si>
  <si>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</si>
  <si>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</si>
  <si>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</si>
  <si>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</si>
  <si>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</si>
  <si>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</si>
  <si>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</si>
  <si>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</si>
  <si>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</si>
  <si>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</si>
  <si>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</si>
  <si>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</si>
  <si>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</si>
  <si>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</si>
  <si>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</si>
  <si>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</si>
  <si>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</si>
  <si>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</si>
  <si>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</si>
  <si>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</si>
  <si>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</si>
  <si>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</si>
  <si>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</si>
  <si>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</si>
  <si>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</si>
  <si>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</si>
  <si>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</si>
  <si>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</si>
  <si>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</si>
  <si>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</si>
  <si>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</si>
  <si>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</si>
  <si>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</si>
  <si>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</si>
  <si>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</si>
  <si>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</si>
  <si>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</si>
  <si>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</si>
  <si>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</si>
  <si>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</si>
  <si>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</si>
  <si>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</si>
  <si>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</si>
  <si>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</si>
  <si>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</si>
  <si>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</si>
  <si>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</si>
  <si>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</si>
  <si>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</si>
  <si>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</si>
  <si>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</si>
  <si>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</si>
  <si>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</si>
  <si>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</si>
  <si>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</si>
  <si>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</si>
  <si>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</si>
  <si>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</si>
  <si>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</si>
  <si>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</si>
  <si>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</si>
  <si>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</si>
  <si>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</si>
  <si>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</si>
  <si>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</si>
  <si>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</si>
  <si>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</si>
  <si>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</si>
  <si>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</si>
  <si>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</si>
  <si>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</si>
  <si>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</si>
  <si>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</si>
  <si>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</si>
  <si>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</si>
  <si>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</si>
  <si>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</si>
  <si>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</si>
  <si>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</si>
  <si>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</si>
  <si>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</si>
  <si>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</si>
  <si>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</si>
  <si>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</si>
  <si>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</si>
  <si>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</si>
  <si>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</si>
  <si>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</si>
  <si>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</si>
  <si>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</si>
  <si>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</si>
  <si>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</si>
  <si>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</si>
  <si>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</si>
  <si>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</si>
  <si>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</si>
  <si>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</si>
  <si>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</si>
  <si>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</si>
  <si>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</si>
  <si>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</si>
  <si>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</si>
  <si>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</si>
  <si>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</si>
  <si>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</si>
  <si>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</si>
  <si>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</si>
  <si>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</si>
  <si>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</si>
  <si>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</si>
  <si>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</si>
  <si>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</si>
  <si>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</si>
  <si>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</si>
  <si>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</si>
  <si>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</si>
  <si>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</si>
  <si>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</si>
  <si>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</si>
  <si>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</si>
  <si>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</si>
  <si>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</si>
  <si>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</si>
  <si>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</si>
  <si>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</si>
  <si>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</si>
  <si>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</si>
  <si>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</si>
  <si>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</si>
  <si>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</si>
  <si>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</si>
  <si>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</si>
  <si>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</si>
  <si>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</si>
  <si>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</si>
  <si>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</si>
  <si>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</si>
  <si>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</si>
  <si>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</si>
  <si>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</si>
  <si>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</si>
  <si>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</si>
  <si>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</si>
  <si>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</si>
  <si>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</si>
  <si>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</si>
  <si>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</si>
  <si>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</si>
  <si>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</si>
  <si>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</si>
  <si>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</si>
  <si>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</si>
  <si>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</si>
  <si>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</si>
  <si>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</si>
  <si>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</si>
  <si>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</si>
  <si>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</si>
  <si>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</si>
  <si>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</si>
  <si>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</si>
  <si>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</si>
  <si>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</si>
  <si>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</si>
  <si>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</si>
  <si>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</si>
  <si>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</si>
  <si>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</si>
  <si>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</si>
  <si>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</si>
  <si>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</si>
  <si>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</si>
  <si>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</si>
  <si>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</si>
  <si>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</si>
  <si>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</si>
  <si>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</si>
  <si>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</si>
  <si>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</si>
  <si>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</si>
  <si>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</si>
  <si>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</si>
  <si>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</si>
  <si>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</si>
  <si>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</si>
  <si>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</si>
  <si>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</si>
  <si>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</si>
  <si>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</si>
  <si>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</si>
  <si>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</si>
  <si>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</si>
  <si>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</si>
  <si>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</si>
  <si>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</si>
  <si>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</si>
  <si>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</si>
  <si>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</si>
  <si>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</si>
  <si>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</si>
  <si>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</si>
  <si>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</si>
  <si>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</si>
  <si>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</si>
  <si>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</si>
  <si>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</si>
  <si>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</si>
  <si>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</si>
  <si>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</si>
  <si>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</si>
  <si>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</si>
  <si>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</si>
  <si>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</si>
  <si>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</si>
  <si>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</si>
  <si>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</si>
  <si>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</si>
  <si>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</si>
  <si>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</si>
  <si>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</si>
  <si>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</si>
  <si>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</si>
  <si>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</si>
  <si>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</si>
  <si>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</si>
  <si>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</si>
  <si>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</si>
  <si>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</si>
  <si>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</si>
  <si>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</si>
  <si>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</si>
  <si>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</si>
  <si>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</si>
  <si>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</si>
  <si>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</si>
  <si>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</si>
  <si>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</si>
  <si>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</si>
  <si>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</si>
  <si>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</si>
  <si>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</si>
  <si>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</si>
  <si>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</si>
  <si>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</si>
  <si>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</si>
  <si>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</si>
  <si>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</si>
  <si>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</si>
  <si>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</si>
  <si>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</si>
  <si>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</si>
  <si>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</si>
  <si>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</si>
  <si>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</si>
  <si>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</si>
  <si>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</si>
  <si>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</si>
  <si>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</si>
  <si>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</si>
  <si>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</si>
  <si>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</si>
  <si>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</si>
  <si>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</si>
  <si>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</si>
  <si>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</si>
  <si>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</si>
  <si>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</si>
  <si>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</si>
  <si>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</si>
  <si>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</si>
  <si>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</si>
  <si>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</si>
  <si>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</si>
  <si>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</si>
  <si>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</si>
  <si>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</si>
  <si>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</si>
  <si>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</si>
  <si>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</si>
  <si>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</si>
  <si>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</si>
  <si>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</si>
  <si>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</si>
  <si>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</si>
  <si>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</si>
  <si>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</si>
  <si>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</si>
  <si>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</si>
  <si>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</si>
  <si>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</si>
  <si>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</si>
  <si>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</si>
  <si>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</si>
  <si>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</si>
  <si>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</si>
  <si>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</si>
  <si>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</si>
  <si>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</si>
  <si>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</si>
  <si>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</si>
  <si>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</si>
  <si>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</si>
  <si>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</si>
  <si>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</si>
  <si>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</si>
  <si>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</si>
  <si>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</si>
  <si>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</si>
  <si>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</si>
  <si>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</si>
  <si>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</si>
  <si>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</si>
  <si>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</si>
  <si>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</si>
  <si>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</si>
  <si>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</si>
  <si>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</si>
  <si>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</si>
  <si>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</si>
  <si>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</si>
  <si>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</si>
  <si>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</si>
  <si>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</si>
  <si>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</si>
  <si>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</si>
  <si>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</si>
  <si>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</si>
  <si>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</si>
  <si>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</si>
  <si>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</si>
  <si>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</si>
  <si>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</si>
  <si>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</si>
  <si>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</si>
  <si>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</si>
  <si>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</si>
  <si>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</si>
  <si>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</si>
  <si>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</si>
  <si>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</si>
  <si>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</si>
  <si>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</si>
  <si>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</si>
  <si>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</si>
  <si>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</si>
  <si>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</si>
  <si>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</si>
  <si>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</si>
  <si>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</si>
  <si>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</si>
  <si>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</si>
  <si>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</si>
  <si>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</si>
  <si>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</si>
  <si>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</si>
  <si>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</si>
  <si>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</si>
  <si>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</si>
  <si>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</si>
  <si>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</si>
  <si>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</si>
  <si>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</si>
  <si>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</si>
  <si>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</si>
  <si>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</si>
  <si>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</si>
  <si>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</si>
  <si>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</si>
  <si>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</si>
  <si>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</si>
  <si>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</si>
  <si>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</si>
  <si>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</si>
  <si>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</si>
  <si>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</si>
  <si>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</si>
  <si>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</si>
  <si>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</si>
  <si>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</si>
  <si>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</si>
  <si>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</si>
  <si>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</si>
  <si>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</si>
  <si>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</si>
  <si>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</si>
  <si>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</si>
  <si>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</si>
  <si>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</si>
  <si>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</si>
  <si>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</si>
  <si>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</si>
  <si>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</si>
  <si>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</si>
  <si>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</si>
  <si>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</si>
  <si>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</si>
  <si>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</si>
  <si>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</si>
  <si>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</si>
  <si>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</si>
  <si>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</si>
  <si>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</si>
  <si>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</si>
  <si>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</si>
  <si>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</si>
  <si>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</si>
  <si>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</si>
  <si>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</si>
  <si>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</si>
  <si>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</si>
  <si>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</si>
  <si>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</si>
  <si>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</si>
  <si>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</si>
  <si>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</si>
  <si>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</si>
  <si>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</si>
  <si>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</si>
  <si>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</si>
  <si>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</si>
  <si>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</si>
  <si>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</si>
  <si>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</si>
  <si>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</si>
  <si>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</si>
  <si>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</si>
  <si>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</si>
  <si>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</si>
  <si>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</si>
  <si>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</si>
  <si>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</si>
  <si>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</si>
  <si>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</si>
  <si>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</si>
  <si>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</si>
  <si>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</si>
  <si>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</si>
  <si>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</si>
  <si>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</si>
  <si>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</si>
  <si>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</si>
  <si>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</si>
  <si>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</si>
  <si>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</si>
  <si>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</si>
  <si>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</si>
  <si>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</si>
  <si>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</si>
  <si>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</si>
  <si>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</si>
  <si>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</si>
  <si>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</si>
  <si>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</si>
  <si>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</si>
  <si>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</si>
  <si>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</si>
  <si>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</si>
  <si>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</si>
  <si>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</si>
  <si>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</si>
  <si>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</si>
  <si>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</si>
  <si>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</si>
  <si>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</si>
  <si>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</si>
  <si>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</si>
  <si>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</si>
  <si>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</si>
  <si>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</si>
  <si>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</si>
  <si>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</si>
  <si>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</si>
  <si>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</si>
  <si>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</si>
  <si>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</si>
  <si>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</si>
  <si>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</si>
  <si>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</si>
  <si>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</si>
  <si>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</si>
  <si>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</si>
  <si>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</si>
  <si>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</si>
  <si>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</si>
  <si>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</si>
  <si>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</si>
  <si>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</si>
  <si>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</si>
  <si>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</si>
  <si>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</si>
  <si>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</si>
  <si>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</si>
  <si>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</si>
  <si>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</si>
  <si>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</si>
  <si>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</si>
  <si>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</si>
  <si>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</si>
  <si>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</si>
  <si>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</si>
  <si>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</si>
  <si>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</si>
  <si>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</si>
  <si>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</si>
  <si>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</si>
  <si>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</si>
  <si>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</si>
  <si>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</si>
  <si>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</si>
  <si>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</si>
  <si>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</si>
  <si>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</si>
  <si>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</si>
  <si>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</si>
  <si>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</si>
  <si>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</si>
  <si>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</si>
  <si>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</si>
  <si>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</si>
  <si>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</si>
  <si>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</si>
  <si>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</si>
  <si>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</si>
  <si>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</si>
  <si>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</si>
  <si>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</si>
  <si>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</si>
  <si>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</si>
  <si>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</si>
  <si>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</si>
  <si>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</si>
  <si>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</si>
  <si>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</si>
  <si>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</si>
  <si>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</si>
  <si>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</si>
  <si>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</si>
  <si>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</si>
  <si>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</si>
  <si>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</si>
  <si>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</si>
  <si>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</si>
  <si>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</si>
  <si>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</si>
  <si>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</si>
  <si>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</si>
  <si>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</si>
  <si>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</si>
  <si>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</si>
  <si>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</si>
  <si>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</si>
  <si>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</si>
  <si>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</si>
  <si>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</si>
  <si>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</si>
  <si>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</si>
  <si>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</si>
  <si>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</si>
  <si>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</si>
  <si>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</si>
  <si>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</si>
  <si>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</si>
  <si>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</si>
  <si>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</si>
  <si>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</si>
  <si>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</si>
  <si>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</si>
  <si>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</si>
  <si>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</si>
  <si>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</si>
  <si>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</si>
  <si>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</si>
  <si>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</si>
  <si>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</si>
  <si>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</si>
  <si>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</si>
  <si>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</si>
  <si>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</si>
  <si>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</si>
  <si>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</si>
  <si>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</si>
  <si>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</si>
  <si>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</si>
  <si>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</si>
  <si>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</si>
  <si>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</si>
  <si>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</si>
  <si>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</si>
  <si>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</si>
  <si>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</si>
  <si>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</si>
  <si>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</si>
  <si>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</si>
  <si>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</si>
  <si>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</si>
  <si>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</si>
  <si>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</si>
  <si>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</si>
  <si>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</si>
  <si>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</si>
  <si>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</si>
  <si>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</si>
  <si>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</si>
  <si>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</si>
  <si>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</si>
  <si>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</si>
  <si>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</si>
  <si>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</si>
  <si>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</si>
  <si>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</si>
  <si>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</si>
  <si>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</si>
  <si>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</si>
  <si>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</si>
  <si>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</si>
  <si>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</si>
  <si>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</si>
  <si>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</si>
  <si>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</si>
  <si>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</si>
  <si>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</si>
  <si>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</si>
  <si>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</si>
  <si>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</si>
  <si>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</si>
  <si>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</si>
  <si>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</si>
  <si>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</si>
  <si>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</si>
  <si>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</si>
  <si>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</si>
  <si>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</si>
  <si>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</si>
  <si>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</si>
  <si>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</si>
  <si>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</si>
  <si>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</si>
  <si>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</si>
  <si>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</si>
  <si>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</si>
  <si>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</si>
  <si>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</si>
  <si>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</si>
  <si>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</si>
  <si>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</si>
  <si>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</si>
  <si>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</si>
  <si>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</si>
  <si>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</si>
  <si>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</si>
  <si>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</si>
  <si>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</si>
  <si>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</si>
  <si>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</si>
  <si>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</si>
  <si>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</si>
  <si>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</si>
  <si>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</si>
  <si>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</si>
  <si>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</si>
  <si>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</si>
  <si>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</si>
  <si>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</si>
  <si>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</si>
  <si>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</si>
  <si>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</si>
  <si>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</si>
  <si>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</si>
  <si>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</si>
  <si>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</si>
  <si>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</si>
  <si>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</si>
  <si>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</si>
  <si>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</si>
  <si>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</si>
  <si>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</si>
  <si>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</si>
  <si>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</si>
  <si>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</si>
  <si>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</si>
  <si>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</si>
  <si>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</si>
  <si>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</si>
  <si>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</si>
  <si>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</si>
  <si>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</si>
  <si>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</si>
  <si>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</si>
  <si>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</si>
  <si>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</si>
  <si>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</si>
  <si>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</si>
  <si>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</si>
  <si>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</si>
  <si>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</si>
  <si>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</si>
  <si>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</si>
  <si>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</si>
  <si>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</si>
  <si>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</si>
  <si>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</si>
  <si>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</si>
  <si>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</si>
  <si>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</si>
  <si>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</si>
  <si>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</si>
  <si>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</si>
  <si>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</si>
  <si>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</si>
  <si>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</si>
  <si>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</si>
  <si>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</si>
  <si>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</si>
  <si>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</si>
  <si>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</si>
  <si>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</si>
  <si>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</si>
  <si>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</si>
  <si>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</si>
  <si>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</si>
  <si>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</si>
  <si>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</si>
  <si>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</si>
  <si>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</si>
  <si>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</si>
  <si>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</si>
  <si>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</si>
  <si>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</si>
  <si>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</si>
  <si>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</si>
  <si>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</si>
  <si>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</si>
  <si>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</si>
  <si>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</si>
  <si>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</si>
  <si>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</si>
  <si>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</si>
  <si>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</si>
  <si>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</si>
  <si>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</si>
  <si>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</si>
  <si>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</si>
  <si>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</si>
  <si>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</si>
  <si>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</si>
  <si>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</si>
  <si>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</si>
  <si>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</si>
  <si>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</si>
  <si>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</si>
  <si>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</si>
  <si>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</si>
  <si>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</si>
  <si>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</si>
  <si>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</si>
  <si>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</si>
  <si>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</si>
  <si>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</si>
  <si>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</si>
  <si>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</si>
  <si>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</si>
  <si>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</si>
  <si>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</si>
  <si>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</si>
  <si>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</si>
  <si>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</si>
  <si>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</si>
  <si>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</si>
  <si>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</si>
  <si>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</si>
  <si>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</si>
  <si>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</si>
  <si>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</si>
  <si>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</si>
  <si>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</si>
  <si>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</si>
  <si>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</si>
  <si>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</si>
  <si>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</si>
  <si>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</si>
  <si>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</si>
  <si>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</si>
  <si>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</si>
  <si>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</si>
  <si>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</si>
  <si>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</si>
  <si>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</si>
  <si>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</si>
  <si>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</si>
  <si>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</si>
  <si>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</si>
  <si>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</si>
  <si>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</si>
  <si>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</si>
  <si>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</si>
  <si>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</si>
  <si>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</si>
  <si>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</si>
  <si>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</si>
  <si>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</si>
  <si>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</si>
  <si>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</si>
  <si>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</si>
  <si>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</si>
  <si>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</si>
  <si>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</si>
  <si>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</si>
  <si>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</si>
  <si>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</si>
  <si>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</si>
  <si>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</si>
  <si>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</si>
  <si>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</si>
  <si>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</si>
  <si>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</si>
  <si>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</si>
  <si>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</si>
  <si>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</si>
  <si>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</si>
  <si>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</si>
  <si>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</si>
  <si>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</si>
  <si>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</si>
  <si>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</si>
  <si>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</si>
  <si>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</si>
  <si>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</si>
  <si>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</si>
  <si>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</si>
  <si>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</si>
  <si>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</si>
  <si>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</si>
  <si>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</si>
  <si>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</si>
  <si>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</si>
  <si>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</si>
  <si>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</si>
  <si>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</si>
  <si>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</si>
  <si>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</si>
  <si>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</si>
  <si>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</si>
  <si>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</si>
  <si>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</si>
  <si>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</si>
  <si>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</si>
  <si>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</si>
  <si>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</si>
  <si>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</si>
  <si>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</si>
  <si>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</si>
  <si>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</si>
  <si>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</si>
  <si>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</si>
  <si>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</si>
  <si>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</si>
  <si>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</si>
  <si>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</si>
  <si>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</si>
  <si>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</si>
  <si>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</si>
  <si>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</si>
  <si>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</si>
  <si>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</si>
  <si>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</si>
  <si>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</si>
  <si>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</si>
  <si>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</si>
  <si>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</si>
  <si>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</si>
  <si>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</si>
  <si>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</si>
  <si>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</si>
  <si>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</si>
  <si>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</si>
  <si>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</si>
  <si>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</si>
  <si>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</si>
  <si>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</si>
  <si>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</si>
  <si>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</si>
  <si>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</si>
  <si>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</si>
  <si>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</si>
  <si>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</si>
  <si>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</si>
  <si>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</si>
  <si>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</si>
  <si>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</si>
  <si>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</si>
  <si>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</si>
  <si>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</si>
  <si>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</si>
  <si>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</si>
  <si>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</si>
  <si>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</si>
  <si>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</si>
  <si>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</si>
  <si>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</si>
  <si>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</si>
  <si>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</si>
  <si>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</si>
  <si>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</si>
  <si>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</si>
  <si>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</si>
  <si>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</si>
  <si>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</si>
  <si>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</si>
  <si>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</si>
  <si>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</si>
  <si>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</si>
  <si>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</si>
  <si>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</si>
  <si>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</si>
  <si>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</si>
  <si>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</si>
  <si>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</si>
  <si>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</si>
  <si>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</si>
  <si>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</si>
  <si>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</si>
  <si>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</si>
  <si>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</si>
  <si>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</si>
  <si>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</si>
  <si>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</si>
  <si>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</si>
  <si>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</si>
  <si>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</si>
  <si>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</si>
  <si>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</si>
  <si>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</si>
  <si>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</si>
  <si>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</si>
  <si>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</si>
  <si>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</si>
  <si>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</si>
  <si>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</si>
  <si>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</si>
  <si>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</si>
  <si>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</si>
  <si>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</si>
  <si>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</si>
  <si>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</si>
  <si>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</si>
  <si>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</si>
  <si>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</si>
  <si>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</si>
  <si>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</si>
  <si>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</si>
  <si>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</si>
  <si>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</si>
  <si>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</si>
  <si>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</si>
  <si>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</si>
  <si>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</si>
  <si>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</si>
  <si>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</si>
  <si>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</si>
  <si>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</si>
  <si>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</si>
  <si>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</si>
  <si>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</si>
  <si>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</si>
  <si>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</si>
  <si>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</si>
  <si>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</si>
  <si>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</si>
  <si>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</si>
  <si>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</si>
  <si>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</si>
  <si>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</si>
  <si>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</si>
  <si>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</si>
  <si>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</si>
  <si>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</si>
  <si>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</si>
  <si>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</si>
  <si>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</si>
  <si>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</si>
  <si>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</si>
  <si>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</si>
  <si>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</si>
  <si>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</si>
  <si>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</si>
  <si>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</si>
  <si>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</si>
  <si>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</si>
  <si>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</si>
  <si>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</si>
  <si>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</si>
  <si>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</si>
  <si>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</si>
  <si>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</si>
  <si>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</si>
  <si>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</si>
  <si>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</si>
  <si>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</si>
  <si>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</si>
  <si>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</si>
  <si>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</si>
  <si>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</si>
  <si>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</si>
  <si>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</si>
  <si>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</si>
  <si>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</si>
  <si>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</si>
  <si>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</si>
  <si>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</si>
  <si>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</si>
  <si>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</si>
  <si>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</si>
  <si>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</si>
  <si>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</si>
  <si>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</si>
  <si>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</si>
  <si>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</si>
  <si>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</si>
  <si>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</si>
  <si>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</si>
  <si>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</si>
  <si>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</si>
  <si>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</si>
  <si>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</si>
  <si>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</si>
  <si>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</si>
  <si>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</si>
  <si>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</si>
  <si>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</si>
  <si>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</si>
  <si>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</si>
  <si>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</si>
  <si>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</si>
  <si>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</si>
  <si>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</si>
  <si>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</si>
  <si>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</si>
  <si>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</si>
  <si>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</si>
  <si>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</si>
  <si>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</si>
  <si>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</si>
  <si>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</si>
  <si>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</si>
  <si>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</si>
  <si>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</si>
  <si>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</si>
  <si>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</si>
  <si>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</si>
  <si>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</si>
  <si>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</si>
  <si>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</si>
  <si>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</si>
  <si>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</si>
  <si>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</si>
  <si>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</si>
  <si>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</si>
  <si>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</si>
  <si>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</si>
  <si>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</si>
  <si>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</si>
  <si>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</si>
  <si>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</si>
  <si>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</si>
  <si>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</si>
  <si>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</si>
  <si>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</si>
  <si>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</si>
  <si>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</si>
  <si>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</si>
  <si>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</si>
  <si>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</si>
  <si>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</si>
  <si>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</si>
  <si>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</si>
  <si>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</si>
  <si>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</si>
  <si>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</si>
  <si>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</si>
  <si>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</si>
  <si>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</si>
  <si>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</si>
  <si>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</si>
  <si>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</si>
  <si>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</si>
  <si>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</si>
  <si>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</si>
  <si>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</si>
  <si>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</si>
  <si>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</si>
  <si>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</si>
  <si>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</si>
  <si>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</si>
  <si>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</si>
  <si>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</si>
  <si>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</si>
  <si>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</si>
  <si>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</si>
  <si>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</si>
  <si>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</si>
  <si>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</si>
  <si>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</si>
  <si>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</si>
  <si>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</si>
  <si>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</si>
  <si>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</si>
  <si>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</si>
  <si>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</si>
  <si>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</si>
  <si>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</si>
  <si>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</si>
  <si>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</si>
  <si>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</si>
  <si>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</si>
  <si>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</si>
  <si>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</si>
  <si>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</si>
  <si>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</si>
  <si>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</si>
  <si>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</si>
  <si>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</si>
  <si>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</si>
  <si>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</si>
  <si>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</si>
  <si>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</si>
  <si>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</si>
  <si>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</si>
  <si>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</si>
  <si>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</si>
  <si>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</si>
  <si>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</si>
  <si>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</si>
  <si>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</si>
  <si>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</si>
  <si>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</si>
  <si>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</si>
  <si>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</si>
  <si>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</si>
  <si>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</si>
  <si>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</si>
  <si>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</si>
  <si>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</si>
  <si>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</si>
  <si>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</si>
  <si>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</si>
  <si>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</si>
  <si>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</si>
  <si>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</si>
  <si>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</si>
  <si>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</si>
  <si>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</si>
  <si>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</si>
  <si>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</si>
  <si>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</si>
  <si>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</si>
  <si>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</si>
  <si>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</si>
  <si>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</si>
  <si>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</si>
  <si>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</si>
  <si>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</si>
  <si>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</si>
  <si>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</si>
  <si>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</si>
  <si>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</si>
  <si>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</si>
  <si>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</si>
  <si>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</si>
  <si>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</si>
  <si>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</si>
  <si>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</si>
  <si>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</si>
  <si>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</si>
  <si>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</si>
  <si>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</si>
  <si>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</si>
  <si>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</si>
  <si>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</si>
  <si>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</si>
  <si>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</si>
  <si>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</si>
  <si>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</si>
  <si>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</si>
  <si>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</si>
  <si>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</si>
  <si>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</si>
  <si>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</si>
  <si>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</si>
  <si>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</si>
  <si>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</si>
  <si>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</si>
  <si>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</si>
  <si>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</si>
  <si>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</si>
  <si>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</si>
  <si>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</si>
  <si>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</si>
  <si>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</si>
  <si>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</si>
  <si>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</si>
  <si>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</si>
  <si>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</si>
  <si>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</si>
  <si>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</si>
  <si>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</si>
  <si>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</si>
  <si>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</si>
  <si>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</si>
  <si>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</si>
  <si>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</si>
  <si>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</si>
  <si>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</si>
  <si>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</si>
  <si>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</si>
  <si>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</si>
  <si>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</si>
  <si>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</si>
  <si>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</si>
  <si>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</si>
  <si>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</si>
  <si>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</si>
  <si>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</si>
  <si>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</si>
  <si>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</si>
  <si>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</si>
  <si>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</si>
  <si>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</si>
  <si>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</si>
  <si>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</si>
  <si>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</si>
  <si>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</si>
  <si>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</si>
  <si>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</si>
  <si>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</si>
  <si>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</si>
  <si>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</si>
  <si>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</si>
  <si>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</si>
  <si>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</si>
  <si>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</si>
  <si>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</si>
  <si>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</si>
  <si>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</si>
  <si>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</si>
  <si>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</si>
  <si>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</si>
  <si>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</si>
  <si>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</si>
  <si>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</si>
  <si>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</si>
  <si>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</si>
  <si>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</si>
  <si>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</si>
  <si>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</si>
  <si>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</si>
  <si>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</si>
  <si>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</si>
  <si>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</si>
  <si>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</si>
  <si>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</si>
  <si>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</si>
  <si>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</si>
  <si>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</si>
  <si>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</si>
  <si>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</si>
  <si>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</si>
  <si>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</si>
  <si>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</si>
  <si>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</si>
  <si>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</si>
  <si>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</si>
  <si>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</si>
  <si>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</si>
  <si>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</si>
  <si>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</si>
  <si>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</si>
  <si>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</si>
  <si>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</si>
  <si>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</si>
  <si>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</si>
  <si>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</si>
  <si>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</si>
  <si>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</si>
  <si>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</si>
  <si>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</si>
  <si>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</si>
  <si>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</si>
  <si>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</si>
  <si>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</si>
  <si>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</si>
  <si>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</si>
  <si>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</si>
  <si>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</si>
  <si>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</si>
  <si>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</si>
  <si>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</si>
  <si>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</si>
  <si>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</si>
  <si>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</si>
  <si>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</si>
  <si>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</si>
  <si>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</si>
  <si>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</si>
  <si>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</si>
  <si>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</si>
  <si>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</si>
  <si>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</si>
  <si>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</si>
  <si>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</si>
  <si>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</si>
  <si>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</si>
  <si>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</si>
  <si>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</si>
  <si>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</si>
  <si>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</si>
  <si>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</si>
  <si>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</si>
  <si>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</si>
  <si>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</si>
  <si>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</si>
  <si>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</si>
  <si>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</si>
  <si>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</si>
  <si>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</si>
  <si>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</si>
  <si>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</si>
  <si>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</si>
  <si>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</si>
  <si>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</si>
  <si>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</si>
  <si>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</si>
  <si>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</si>
  <si>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</si>
  <si>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</si>
  <si>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</si>
  <si>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</si>
  <si>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</si>
  <si>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</si>
  <si>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</si>
  <si>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</si>
  <si>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</si>
  <si>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</si>
  <si>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</si>
  <si>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</si>
  <si>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</si>
  <si>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</si>
  <si>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</si>
  <si>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</si>
  <si>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</si>
  <si>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</si>
  <si>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</si>
  <si>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</si>
  <si>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</si>
  <si>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</si>
  <si>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</si>
  <si>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</si>
  <si>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</si>
  <si>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</si>
  <si>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</si>
  <si>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</si>
  <si>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</si>
  <si>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</si>
  <si>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</si>
  <si>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</si>
  <si>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</si>
  <si>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</si>
  <si>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</si>
  <si>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</si>
  <si>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</si>
  <si>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</si>
  <si>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</si>
  <si>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</si>
  <si>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</si>
  <si>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</si>
  <si>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</si>
  <si>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</si>
  <si>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</si>
  <si>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</si>
  <si>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</si>
  <si>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</si>
  <si>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</si>
  <si>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</si>
  <si>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</si>
  <si>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</si>
  <si>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</si>
  <si>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</si>
  <si>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</si>
  <si>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</si>
  <si>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</si>
  <si>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</si>
  <si>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</si>
  <si>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</si>
  <si>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</si>
  <si>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</si>
  <si>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</si>
  <si>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</si>
  <si>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</si>
  <si>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</si>
  <si>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</si>
  <si>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</si>
  <si>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</si>
  <si>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</si>
  <si>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</si>
  <si>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</si>
  <si>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</si>
  <si>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</si>
  <si>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</si>
  <si>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</si>
  <si>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</si>
  <si>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</si>
  <si>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</si>
  <si>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</si>
  <si>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</si>
  <si>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</si>
  <si>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</si>
  <si>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</si>
  <si>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</si>
  <si>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</si>
  <si>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</si>
  <si>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</si>
  <si>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</si>
  <si>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</si>
  <si>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</si>
  <si>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</si>
  <si>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</si>
  <si>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</si>
  <si>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</si>
  <si>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</si>
  <si>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</si>
  <si>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</si>
  <si>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</si>
  <si>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</si>
  <si>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</si>
  <si>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</si>
  <si>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</si>
  <si>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</si>
  <si>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</si>
  <si>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</si>
  <si>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</si>
  <si>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</si>
  <si>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</si>
  <si>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</si>
  <si>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</si>
  <si>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</si>
  <si>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</si>
  <si>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</si>
  <si>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</si>
  <si>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</si>
  <si>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</si>
  <si>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</si>
  <si>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</si>
  <si>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</si>
  <si>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</si>
  <si>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</si>
  <si>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</si>
  <si>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</si>
  <si>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</si>
  <si>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</si>
  <si>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</si>
  <si>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</si>
  <si>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</si>
  <si>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</si>
  <si>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</si>
  <si>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</si>
  <si>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</si>
  <si>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</si>
  <si>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</si>
  <si>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</si>
  <si>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</si>
  <si>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</si>
  <si>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</si>
  <si>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</si>
  <si>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</si>
  <si>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</si>
  <si>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</si>
  <si>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</si>
  <si>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</si>
  <si>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</si>
  <si>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</si>
  <si>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</si>
  <si>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</si>
  <si>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</si>
  <si>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</si>
  <si>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</si>
  <si>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</si>
  <si>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</si>
  <si>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</si>
  <si>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</si>
  <si>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</si>
  <si>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</si>
  <si>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</si>
  <si>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</si>
  <si>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</si>
  <si>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</si>
  <si>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</si>
  <si>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</si>
  <si>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</si>
  <si>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</si>
  <si>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</si>
  <si>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</si>
  <si>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</si>
  <si>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</si>
  <si>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</si>
  <si>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</si>
  <si>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</si>
  <si>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</si>
  <si>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</si>
  <si>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</si>
  <si>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</si>
  <si>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</si>
  <si>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</si>
  <si>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</si>
  <si>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</si>
  <si>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</si>
  <si>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</si>
  <si>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</si>
  <si>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</si>
  <si>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</si>
  <si>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</si>
  <si>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</si>
  <si>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</si>
  <si>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</si>
  <si>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</si>
  <si>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</si>
  <si>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</si>
  <si>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</si>
  <si>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</si>
  <si>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</si>
  <si>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</si>
  <si>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</si>
  <si>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</si>
  <si>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</si>
  <si>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</si>
  <si>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</si>
  <si>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</si>
  <si>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</si>
  <si>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</si>
  <si>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</si>
  <si>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</si>
  <si>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</si>
  <si>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</si>
  <si>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</si>
  <si>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</si>
  <si>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</si>
  <si>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</si>
  <si>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</si>
  <si>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</si>
  <si>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</si>
  <si>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</si>
  <si>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</si>
  <si>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</si>
  <si>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</si>
  <si>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</si>
  <si>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</si>
  <si>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</si>
  <si>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</si>
  <si>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</si>
  <si>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</si>
  <si>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</si>
  <si>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</si>
  <si>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</si>
  <si>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</si>
  <si>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</si>
  <si>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</si>
  <si>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</si>
  <si>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</si>
  <si>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</si>
  <si>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</si>
  <si>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</si>
  <si>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</si>
  <si>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</si>
  <si>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</si>
  <si>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</si>
  <si>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</si>
  <si>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</si>
  <si>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</si>
  <si>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</si>
  <si>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</si>
  <si>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</si>
  <si>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</si>
  <si>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</si>
  <si>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</si>
  <si>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</si>
  <si>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</si>
  <si>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</si>
  <si>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</si>
  <si>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</si>
  <si>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</si>
  <si>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</si>
  <si>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</si>
  <si>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</si>
  <si>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</si>
  <si>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</si>
  <si>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</si>
  <si>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</si>
  <si>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</si>
  <si>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</si>
  <si>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</si>
  <si>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</si>
  <si>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</si>
  <si>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</si>
  <si>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</si>
  <si>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</si>
  <si>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</si>
  <si>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</si>
  <si>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</si>
  <si>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</si>
  <si>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</si>
  <si>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</si>
  <si>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</si>
  <si>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</si>
  <si>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</si>
  <si>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</si>
  <si>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</si>
  <si>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</si>
  <si>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</si>
  <si>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</si>
  <si>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</si>
  <si>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</si>
  <si>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</si>
  <si>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</si>
  <si>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</si>
  <si>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</si>
  <si>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</si>
  <si>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</si>
  <si>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</si>
  <si>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</si>
  <si>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</si>
  <si>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</si>
  <si>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</si>
  <si>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</si>
  <si>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</si>
  <si>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</si>
  <si>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</si>
  <si>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</si>
  <si>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</si>
  <si>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</si>
  <si>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</si>
  <si>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</si>
  <si>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</si>
  <si>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</si>
  <si>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</si>
  <si>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</si>
  <si>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</si>
  <si>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</si>
  <si>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</si>
  <si>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</si>
  <si>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</si>
  <si>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</si>
  <si>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</si>
  <si>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</si>
  <si>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</si>
  <si>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</si>
  <si>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</si>
  <si>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</si>
  <si>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</si>
  <si>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</si>
  <si>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</si>
  <si>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</si>
  <si>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</si>
  <si>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</si>
  <si>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</si>
  <si>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</si>
  <si>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</si>
  <si>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</si>
  <si>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</si>
  <si>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</si>
  <si>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</si>
  <si>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</si>
  <si>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</si>
  <si>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</si>
  <si>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</si>
  <si>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</si>
  <si>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</si>
  <si>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</si>
  <si>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</si>
  <si>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</si>
  <si>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</si>
  <si>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</si>
  <si>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</si>
  <si>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</si>
  <si>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</si>
  <si>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</si>
  <si>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</si>
  <si>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</si>
  <si>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</si>
  <si>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</si>
  <si>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</si>
  <si>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</si>
  <si>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</si>
  <si>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</si>
  <si>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</si>
  <si>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</si>
  <si>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</si>
  <si>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</si>
  <si>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</si>
  <si>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</si>
  <si>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</si>
  <si>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</si>
  <si>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</si>
  <si>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</si>
  <si>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</si>
  <si>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</si>
  <si>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</si>
  <si>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</si>
  <si>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</si>
  <si>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</si>
  <si>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</si>
  <si>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</si>
  <si>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</si>
  <si>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</si>
  <si>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</si>
  <si>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</si>
  <si>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</si>
  <si>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</si>
  <si>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</si>
  <si>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</si>
  <si>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</si>
  <si>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</si>
  <si>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</si>
  <si>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</si>
  <si>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</si>
  <si>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</si>
  <si>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</si>
  <si>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</si>
  <si>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</si>
  <si>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</si>
  <si>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</si>
  <si>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</si>
  <si>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</si>
  <si>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</si>
  <si>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</si>
  <si>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</si>
  <si>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</si>
  <si>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</si>
  <si>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</si>
  <si>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</si>
  <si>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</si>
  <si>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</si>
  <si>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</si>
  <si>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</si>
  <si>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</si>
  <si>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</si>
  <si>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</si>
  <si>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</si>
  <si>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</si>
  <si>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</si>
  <si>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</si>
  <si>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</si>
  <si>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</si>
  <si>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</si>
  <si>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</si>
  <si>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</si>
  <si>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</si>
  <si>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</si>
  <si>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</si>
  <si>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</si>
  <si>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</si>
  <si>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</si>
  <si>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</si>
  <si>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</si>
  <si>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</si>
  <si>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</si>
  <si>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</si>
  <si>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</si>
  <si>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</si>
  <si>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</si>
  <si>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</si>
  <si>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</si>
  <si>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</si>
  <si>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</si>
  <si>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</si>
  <si>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</si>
  <si>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</si>
  <si>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</si>
  <si>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</si>
  <si>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</si>
  <si>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</si>
  <si>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</si>
  <si>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</si>
  <si>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</si>
  <si>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</si>
  <si>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</si>
  <si>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</si>
  <si>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</si>
  <si>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</si>
  <si>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</si>
  <si>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</si>
  <si>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</si>
  <si>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</si>
  <si>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</si>
  <si>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</si>
  <si>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</si>
  <si>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</si>
  <si>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</si>
  <si>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</si>
  <si>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</si>
  <si>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</si>
  <si>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</si>
  <si>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</si>
  <si>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</si>
  <si>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</si>
  <si>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</si>
  <si>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</si>
  <si>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</si>
  <si>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</si>
  <si>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</si>
  <si>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</si>
  <si>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</si>
  <si>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</si>
  <si>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</si>
  <si>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</si>
  <si>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</si>
  <si>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</si>
  <si>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</si>
  <si>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</si>
  <si>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</si>
  <si>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</si>
  <si>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</si>
  <si>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</si>
  <si>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</si>
  <si>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</si>
  <si>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</si>
  <si>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</si>
  <si>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</si>
  <si>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</si>
  <si>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</si>
  <si>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</si>
  <si>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</si>
  <si>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</si>
  <si>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</si>
  <si>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</si>
  <si>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</si>
  <si>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</si>
  <si>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</si>
  <si>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</si>
  <si>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</si>
  <si>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</si>
  <si>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</si>
  <si>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</si>
  <si>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</si>
  <si>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</si>
  <si>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</si>
  <si>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</si>
  <si>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</si>
  <si>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</si>
  <si>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</si>
  <si>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</si>
  <si>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</si>
  <si>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</si>
  <si>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</si>
  <si>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</si>
  <si>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</si>
  <si>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</si>
  <si>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</si>
  <si>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</si>
  <si>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</si>
  <si>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</si>
  <si>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</si>
  <si>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</si>
  <si>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</si>
  <si>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</si>
  <si>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</si>
  <si>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</si>
  <si>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</si>
  <si>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</si>
  <si>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</si>
  <si>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</si>
  <si>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</si>
  <si>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</si>
  <si>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</si>
  <si>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</si>
  <si>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</si>
  <si>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</si>
  <si>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</si>
  <si>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</si>
  <si>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</si>
  <si>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</si>
  <si>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</si>
  <si>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</si>
  <si>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</si>
  <si>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</si>
  <si>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</si>
  <si>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</si>
  <si>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</si>
  <si>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</si>
  <si>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</si>
  <si>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</si>
  <si>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</si>
  <si>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</si>
  <si>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</si>
  <si>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</si>
  <si>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</si>
  <si>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</si>
  <si>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</si>
  <si>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</si>
  <si>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</si>
  <si>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</si>
  <si>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</si>
  <si>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</si>
  <si>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</si>
  <si>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</si>
  <si>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</si>
  <si>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</si>
  <si>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</si>
  <si>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</si>
  <si>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</si>
  <si>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</si>
  <si>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</si>
  <si>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</si>
  <si>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</si>
  <si>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</si>
  <si>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</si>
  <si>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</si>
  <si>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</si>
  <si>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</si>
  <si>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</si>
  <si>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</si>
  <si>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</si>
  <si>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</si>
  <si>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</si>
  <si>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</si>
  <si>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</si>
  <si>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</si>
  <si>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</si>
  <si>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</si>
  <si>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</si>
  <si>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</si>
  <si>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</si>
  <si>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</si>
  <si>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</si>
  <si>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</si>
  <si>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</si>
  <si>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</si>
  <si>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</si>
  <si>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</si>
  <si>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</si>
  <si>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</si>
  <si>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</si>
  <si>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</si>
  <si>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</si>
  <si>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</si>
  <si>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</si>
  <si>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</si>
  <si>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</si>
  <si>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</si>
  <si>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</si>
  <si>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</si>
  <si>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</si>
  <si>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</si>
  <si>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</si>
  <si>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</si>
  <si>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</si>
  <si>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</si>
  <si>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</si>
  <si>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</si>
  <si>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</si>
  <si>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</si>
  <si>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</si>
  <si>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</si>
  <si>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</si>
  <si>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</si>
  <si>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</si>
  <si>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</si>
  <si>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</si>
  <si>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</si>
  <si>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</si>
  <si>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</si>
  <si>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</si>
  <si>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</si>
  <si>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</si>
  <si>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</si>
  <si>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</si>
  <si>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</si>
  <si>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</si>
  <si>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</si>
  <si>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</si>
  <si>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</si>
  <si>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</si>
  <si>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</si>
  <si>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</si>
  <si>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</si>
  <si>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</si>
  <si>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</si>
  <si>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</si>
  <si>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</si>
  <si>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</si>
  <si>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</si>
  <si>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</si>
  <si>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</si>
  <si>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</si>
  <si>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</si>
  <si>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</si>
  <si>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</si>
  <si>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</si>
  <si>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</si>
  <si>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</si>
  <si>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</si>
  <si>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</si>
  <si>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</si>
  <si>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</si>
  <si>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</si>
  <si>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</si>
  <si>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</si>
  <si>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</si>
  <si>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</si>
  <si>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</si>
  <si>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</si>
  <si>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</si>
  <si>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</si>
  <si>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</si>
  <si>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</si>
  <si>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</si>
  <si>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</si>
  <si>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</si>
  <si>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</si>
  <si>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</si>
  <si>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</si>
  <si>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</si>
  <si>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</si>
  <si>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</si>
  <si>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</si>
  <si>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</si>
  <si>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</si>
  <si>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</si>
  <si>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</si>
  <si>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</si>
  <si>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</si>
  <si>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</si>
  <si>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</si>
  <si>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</si>
  <si>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</si>
  <si>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</si>
  <si>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</si>
  <si>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</si>
  <si>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</si>
  <si>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</si>
  <si>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</si>
  <si>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</si>
  <si>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</si>
  <si>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</si>
  <si>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</si>
  <si>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</si>
  <si>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</si>
  <si>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</si>
  <si>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</si>
  <si>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</si>
  <si>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</si>
  <si>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</si>
  <si>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</si>
  <si>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</si>
  <si>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</si>
  <si>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</si>
  <si>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</si>
  <si>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</si>
  <si>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</si>
  <si>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</si>
  <si>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</si>
  <si>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</si>
  <si>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</si>
  <si>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</si>
  <si>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</si>
  <si>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</si>
  <si>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</si>
  <si>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</si>
  <si>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</si>
  <si>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</si>
  <si>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</si>
  <si>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</si>
  <si>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</si>
  <si>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</si>
  <si>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</si>
  <si>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</si>
  <si>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</si>
  <si>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</si>
  <si>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</si>
  <si>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</si>
  <si>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</si>
  <si>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</si>
  <si>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</si>
  <si>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</si>
  <si>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</si>
  <si>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</si>
  <si>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</si>
  <si>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</si>
  <si>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</si>
  <si>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</si>
  <si>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</si>
  <si>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</si>
  <si>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</si>
  <si>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</si>
  <si>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</si>
  <si>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</si>
  <si>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</si>
  <si>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</si>
  <si>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</si>
  <si>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</si>
  <si>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</si>
  <si>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</si>
  <si>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</si>
  <si>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</si>
  <si>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</si>
  <si>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</si>
  <si>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</si>
  <si>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</si>
  <si>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</si>
  <si>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</si>
  <si>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</si>
  <si>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</si>
  <si>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</si>
  <si>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</si>
  <si>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</si>
  <si>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</si>
  <si>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</si>
  <si>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</si>
  <si>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</si>
  <si>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</si>
  <si>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</si>
  <si>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</si>
  <si>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</si>
  <si>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</si>
  <si>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</si>
  <si>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</si>
  <si>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</si>
  <si>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</si>
  <si>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</si>
  <si>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</si>
  <si>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</si>
  <si>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</si>
  <si>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</si>
  <si>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</si>
  <si>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</si>
  <si>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</si>
  <si>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</si>
  <si>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</si>
  <si>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</si>
  <si>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</si>
  <si>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</si>
  <si>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</si>
  <si>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</si>
  <si>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</si>
  <si>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</si>
  <si>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</si>
  <si>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</si>
  <si>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</si>
  <si>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</si>
  <si>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</si>
  <si>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</si>
  <si>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</si>
  <si>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</si>
  <si>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</si>
  <si>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</si>
  <si>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</si>
  <si>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</si>
  <si>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</si>
  <si>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</si>
  <si>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</si>
  <si>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</si>
  <si>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</si>
  <si>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</si>
  <si>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</si>
  <si>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</si>
  <si>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</si>
  <si>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</si>
  <si>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</si>
  <si>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</si>
  <si>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</si>
  <si>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</si>
  <si>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</si>
  <si>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</si>
  <si>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</si>
  <si>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</si>
  <si>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</si>
  <si>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</si>
  <si>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</si>
  <si>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</si>
  <si>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</si>
  <si>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</si>
  <si>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</si>
  <si>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</si>
  <si>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</si>
  <si>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</si>
  <si>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</si>
  <si>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</si>
  <si>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</si>
  <si>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</si>
  <si>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</si>
  <si>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</si>
  <si>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</si>
  <si>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</si>
  <si>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</si>
  <si>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</si>
  <si>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</si>
  <si>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</si>
  <si>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</si>
  <si>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</si>
  <si>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</si>
  <si>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</si>
  <si>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</si>
  <si>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</si>
  <si>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</si>
  <si>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</si>
  <si>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</si>
  <si>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</si>
  <si>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</si>
  <si>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</si>
  <si>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</si>
  <si>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</si>
  <si>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</si>
  <si>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</si>
  <si>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</si>
  <si>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</si>
  <si>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</si>
  <si>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</si>
  <si>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</si>
  <si>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</si>
  <si>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</si>
  <si>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</si>
  <si>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</si>
  <si>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</si>
  <si>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</si>
  <si>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</si>
  <si>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</si>
  <si>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</si>
  <si>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</si>
  <si>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</si>
  <si>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</si>
  <si>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</si>
  <si>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</si>
  <si>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</si>
  <si>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</si>
  <si>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</si>
  <si>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</si>
  <si>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</si>
  <si>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</si>
  <si>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</si>
  <si>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</si>
  <si>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</si>
  <si>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</si>
  <si>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</si>
  <si>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</si>
  <si>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</si>
  <si>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</si>
  <si>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</si>
  <si>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</si>
  <si>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</si>
  <si>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</si>
  <si>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</si>
  <si>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</si>
  <si>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</si>
  <si>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</si>
  <si>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</si>
  <si>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</si>
  <si>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</si>
  <si>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</si>
  <si>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</si>
  <si>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</si>
  <si>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</si>
  <si>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</si>
  <si>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</si>
  <si>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</si>
  <si>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</si>
  <si>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</si>
  <si>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</si>
  <si>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</si>
  <si>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</si>
  <si>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</si>
  <si>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</si>
  <si>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</si>
  <si>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</si>
  <si>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</si>
  <si>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</si>
  <si>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</si>
  <si>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</si>
  <si>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</si>
  <si>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</si>
  <si>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</si>
  <si>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</si>
  <si>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</si>
  <si>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</si>
  <si>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</si>
  <si>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</si>
  <si>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</si>
  <si>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</si>
  <si>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</si>
  <si>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</si>
  <si>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</si>
  <si>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</si>
  <si>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</si>
  <si>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</si>
  <si>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</si>
  <si>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</si>
  <si>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</si>
  <si>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</si>
  <si>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</si>
  <si>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</si>
  <si>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</si>
  <si>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</si>
  <si>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</si>
  <si>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</si>
  <si>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</si>
  <si>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</si>
  <si>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</si>
  <si>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</si>
  <si>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</si>
  <si>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</si>
  <si>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</si>
  <si>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</si>
  <si>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</si>
  <si>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</si>
  <si>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</si>
  <si>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</si>
  <si>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</si>
  <si>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</si>
  <si>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</si>
  <si>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</si>
  <si>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</si>
  <si>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</si>
  <si>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</si>
  <si>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</si>
  <si>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</si>
  <si>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</si>
  <si>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</si>
  <si>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</si>
  <si>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</si>
  <si>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</si>
  <si>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</si>
  <si>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</si>
  <si>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</si>
  <si>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</si>
  <si>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</si>
  <si>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</si>
  <si>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</si>
  <si>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</si>
  <si>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</si>
  <si>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</si>
  <si>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</si>
  <si>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</si>
  <si>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</si>
  <si>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</si>
  <si>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</si>
  <si>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</si>
  <si>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</si>
  <si>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</si>
  <si>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</si>
  <si>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</si>
  <si>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</si>
  <si>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</si>
  <si>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</si>
  <si>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</si>
  <si>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</si>
  <si>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</si>
  <si>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</si>
  <si>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</si>
  <si>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</si>
  <si>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</si>
  <si>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</si>
  <si>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</si>
  <si>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</si>
  <si>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</si>
  <si>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</si>
  <si>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</si>
  <si>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</si>
  <si>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</si>
  <si>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</si>
  <si>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</si>
  <si>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</si>
  <si>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</si>
  <si>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</si>
  <si>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</si>
  <si>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</si>
  <si>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</si>
  <si>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</si>
  <si>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</si>
  <si>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</si>
  <si>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</si>
  <si>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</si>
  <si>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</si>
  <si>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</si>
  <si>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</si>
  <si>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</si>
  <si>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</si>
  <si>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</si>
  <si>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</si>
  <si>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</si>
  <si>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</si>
  <si>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</si>
  <si>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</si>
  <si>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</si>
  <si>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</si>
  <si>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</si>
  <si>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</si>
  <si>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</si>
  <si>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</si>
  <si>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</si>
  <si>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</si>
  <si>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</si>
  <si>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</si>
  <si>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</si>
  <si>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</si>
  <si>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</si>
  <si>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</si>
  <si>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</si>
  <si>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</si>
  <si>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</si>
  <si>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</si>
  <si>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</si>
  <si>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</si>
  <si>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</si>
  <si>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</si>
  <si>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</si>
  <si>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</si>
  <si>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</si>
  <si>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</si>
  <si>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</si>
  <si>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</si>
  <si>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</si>
  <si>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</si>
  <si>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</si>
  <si>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</si>
  <si>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</si>
  <si>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</si>
  <si>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</si>
  <si>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</si>
  <si>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</si>
  <si>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</si>
  <si>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</si>
  <si>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</si>
  <si>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</si>
  <si>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</si>
  <si>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</si>
  <si>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</si>
  <si>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</si>
  <si>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</si>
  <si>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</si>
  <si>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</si>
  <si>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</si>
  <si>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</si>
  <si>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</si>
  <si>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</si>
  <si>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</si>
  <si>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</si>
  <si>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</si>
  <si>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</si>
  <si>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</si>
  <si>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</si>
  <si>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</si>
  <si>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</si>
  <si>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</si>
  <si>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</si>
  <si>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</si>
  <si>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</si>
  <si>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</si>
  <si>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</si>
  <si>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</si>
  <si>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</si>
  <si>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</si>
  <si>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</si>
  <si>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</si>
  <si>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</si>
  <si>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</si>
  <si>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</si>
  <si>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</si>
  <si>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</si>
  <si>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</si>
  <si>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</si>
  <si>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</si>
  <si>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</si>
  <si>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</si>
  <si>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</si>
  <si>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</si>
  <si>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</si>
  <si>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</si>
  <si>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</si>
  <si>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</si>
  <si>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</si>
  <si>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</si>
  <si>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</si>
  <si>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</si>
  <si>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</si>
  <si>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</si>
  <si>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</si>
  <si>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</si>
  <si>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</si>
  <si>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</si>
  <si>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</si>
  <si>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</si>
  <si>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</si>
  <si>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</si>
  <si>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</si>
  <si>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</si>
  <si>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</si>
  <si>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</si>
  <si>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</si>
  <si>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</si>
  <si>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</si>
  <si>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</si>
  <si>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</si>
  <si>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</si>
  <si>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</si>
  <si>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</si>
  <si>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</si>
  <si>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</si>
  <si>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</si>
  <si>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</si>
  <si>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</si>
  <si>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</si>
  <si>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</si>
  <si>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</si>
  <si>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</si>
  <si>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</si>
  <si>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</si>
  <si>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</si>
  <si>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</si>
  <si>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</si>
  <si>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</si>
  <si>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</si>
  <si>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</si>
  <si>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</si>
  <si>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</si>
  <si>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</si>
  <si>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</si>
  <si>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</si>
  <si>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</si>
  <si>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</si>
  <si>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</si>
  <si>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</si>
  <si>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</si>
  <si>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</si>
  <si>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</si>
  <si>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</si>
  <si>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</si>
  <si>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</si>
  <si>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</si>
  <si>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</si>
  <si>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</si>
  <si>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</si>
  <si>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</si>
  <si>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</si>
  <si>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</si>
  <si>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</si>
  <si>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</si>
  <si>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</si>
  <si>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</si>
  <si>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</si>
  <si>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</si>
  <si>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</si>
  <si>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</si>
  <si>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</si>
  <si>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</si>
  <si>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</si>
  <si>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</si>
  <si>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</si>
  <si>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</si>
  <si>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</si>
  <si>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</si>
  <si>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</si>
  <si>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</si>
  <si>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</si>
  <si>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</si>
  <si>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</si>
  <si>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</si>
  <si>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</si>
  <si>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</si>
  <si>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</si>
  <si>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</si>
  <si>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</si>
  <si>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</si>
  <si>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</si>
  <si>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</si>
  <si>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</si>
  <si>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</si>
  <si>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</si>
  <si>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</si>
  <si>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</si>
  <si>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</si>
  <si>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</si>
  <si>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</si>
  <si>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</si>
  <si>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</si>
  <si>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</si>
  <si>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</si>
  <si>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</si>
  <si>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</si>
  <si>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</si>
  <si>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</si>
  <si>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</si>
  <si>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</si>
  <si>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</si>
  <si>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</si>
  <si>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</si>
  <si>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</si>
  <si>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</si>
  <si>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</si>
  <si>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</si>
  <si>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</si>
  <si>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</si>
  <si>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</si>
  <si>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</si>
  <si>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</si>
  <si>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</si>
  <si>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</si>
  <si>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</si>
  <si>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</si>
  <si>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</si>
  <si>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</si>
  <si>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</si>
  <si>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</si>
  <si>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</si>
  <si>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</si>
  <si>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</si>
  <si>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</si>
  <si>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</si>
  <si>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</si>
  <si>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</si>
  <si>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</si>
  <si>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</si>
  <si>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</si>
  <si>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</si>
  <si>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</si>
  <si>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</si>
  <si>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</si>
  <si>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</si>
  <si>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</si>
  <si>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</si>
  <si>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</si>
  <si>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</si>
  <si>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</si>
  <si>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</si>
  <si>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</si>
  <si>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</si>
  <si>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</si>
  <si>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</si>
  <si>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</si>
  <si>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</si>
  <si>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</si>
  <si>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</si>
  <si>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</si>
  <si>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</si>
  <si>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</si>
  <si>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</si>
  <si>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</si>
  <si>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</si>
  <si>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</si>
  <si>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</si>
  <si>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</si>
  <si>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</si>
  <si>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</si>
  <si>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</si>
  <si>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</si>
  <si>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</si>
  <si>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</si>
  <si>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</si>
  <si>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</si>
  <si>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</si>
  <si>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</si>
  <si>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</si>
  <si>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</si>
  <si>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</si>
  <si>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</si>
  <si>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</si>
  <si>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</si>
  <si>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</si>
  <si>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</si>
  <si>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</si>
  <si>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</si>
  <si>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</si>
  <si>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</si>
  <si>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</si>
  <si>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</si>
  <si>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</si>
  <si>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</si>
  <si>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</si>
  <si>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</si>
  <si>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</si>
  <si>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</si>
  <si>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</si>
  <si>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</si>
  <si>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</si>
  <si>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</si>
  <si>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</si>
  <si>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</si>
  <si>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</si>
  <si>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</si>
  <si>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</si>
  <si>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</si>
  <si>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</si>
  <si>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</si>
  <si>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</si>
  <si>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</si>
  <si>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</si>
  <si>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</si>
  <si>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</si>
  <si>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</si>
  <si>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</si>
  <si>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</si>
  <si>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</si>
  <si>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</si>
  <si>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</si>
  <si>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</si>
  <si>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</si>
  <si>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</si>
  <si>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</si>
  <si>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</si>
  <si>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</si>
  <si>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</si>
  <si>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</si>
  <si>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</si>
  <si>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</si>
  <si>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</si>
  <si>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</si>
  <si>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</si>
  <si>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</si>
  <si>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</si>
  <si>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</si>
  <si>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</si>
  <si>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</si>
  <si>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</si>
  <si>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</si>
  <si>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</si>
  <si>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</si>
  <si>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</si>
  <si>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</si>
  <si>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</si>
  <si>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</si>
  <si>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</si>
  <si>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</si>
  <si>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</si>
  <si>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</si>
  <si>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</si>
  <si>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</si>
  <si>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</si>
  <si>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</si>
  <si>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</si>
  <si>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</si>
  <si>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</si>
  <si>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</si>
  <si>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</si>
  <si>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</si>
  <si>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</si>
  <si>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</si>
  <si>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</si>
  <si>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</si>
  <si>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</si>
  <si>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</si>
  <si>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</si>
  <si>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</si>
  <si>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</si>
  <si>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</si>
  <si>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</si>
  <si>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</si>
  <si>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</si>
  <si>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</si>
  <si>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</si>
  <si>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</si>
  <si>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</si>
  <si>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</si>
  <si>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</si>
  <si>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</si>
  <si>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</si>
  <si>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</si>
  <si>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</si>
  <si>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</si>
  <si>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</si>
  <si>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</si>
  <si>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</si>
  <si>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</si>
  <si>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</si>
  <si>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</si>
  <si>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</si>
  <si>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</si>
  <si>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</si>
  <si>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</si>
  <si>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</si>
  <si>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</si>
  <si>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</si>
  <si>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</si>
  <si>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</si>
  <si>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</si>
  <si>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</si>
  <si>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</si>
  <si>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</si>
  <si>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</si>
  <si>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</si>
  <si>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</si>
  <si>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</si>
  <si>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</si>
  <si>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</si>
  <si>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</si>
  <si>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</si>
  <si>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</si>
  <si>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</si>
  <si>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</si>
  <si>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</si>
  <si>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</si>
  <si>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</si>
  <si>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</si>
  <si>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</si>
  <si>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</si>
  <si>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</si>
  <si>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</si>
  <si>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</si>
  <si>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</si>
  <si>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</si>
  <si>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</si>
  <si>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</si>
  <si>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</si>
  <si>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</si>
  <si>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</si>
  <si>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</si>
  <si>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</si>
  <si>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</si>
  <si>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</si>
  <si>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</si>
  <si>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</si>
  <si>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</si>
  <si>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</si>
  <si>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</si>
  <si>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</si>
  <si>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</si>
  <si>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</si>
  <si>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</si>
  <si>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</si>
  <si>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</si>
  <si>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</si>
  <si>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</si>
  <si>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</si>
  <si>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</si>
  <si>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</si>
  <si>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</si>
  <si>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</si>
  <si>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</si>
  <si>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</si>
  <si>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</si>
  <si>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</si>
  <si>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</si>
  <si>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</si>
  <si>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</si>
  <si>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</si>
  <si>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</si>
  <si>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</si>
  <si>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</si>
  <si>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</si>
  <si>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</si>
  <si>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</si>
  <si>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</si>
  <si>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</si>
  <si>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</si>
  <si>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</si>
  <si>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</si>
  <si>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</si>
  <si>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</si>
  <si>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</si>
  <si>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</si>
  <si>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</si>
  <si>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</si>
  <si>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</si>
  <si>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</si>
  <si>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</si>
  <si>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</si>
  <si>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</si>
  <si>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</si>
  <si>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</si>
  <si>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</si>
  <si>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</si>
  <si>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</si>
  <si>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</si>
  <si>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</si>
  <si>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</si>
  <si>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</si>
  <si>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</si>
  <si>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</si>
  <si>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</si>
  <si>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</si>
  <si>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</si>
  <si>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</si>
  <si>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</si>
  <si>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</si>
  <si>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</si>
  <si>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</si>
  <si>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</si>
  <si>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</si>
  <si>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</si>
  <si>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</si>
  <si>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</si>
  <si>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</si>
  <si>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</si>
  <si>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</si>
  <si>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</si>
  <si>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</si>
  <si>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</si>
  <si>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</si>
  <si>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</si>
  <si>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</si>
  <si>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</si>
  <si>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</si>
  <si>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</si>
  <si>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</si>
  <si>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</si>
  <si>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</si>
  <si>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</si>
  <si>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</si>
  <si>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</si>
  <si>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</si>
  <si>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</si>
  <si>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</si>
  <si>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</si>
  <si>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</si>
  <si>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</si>
  <si>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</si>
  <si>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</si>
  <si>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</si>
  <si>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</si>
  <si>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</si>
  <si>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</si>
  <si>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</si>
  <si>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</si>
  <si>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</si>
  <si>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</si>
  <si>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</si>
  <si>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</si>
  <si>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</si>
  <si>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</si>
  <si>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</si>
  <si>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</si>
  <si>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</si>
  <si>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</si>
  <si>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</si>
  <si>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</si>
  <si>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</si>
  <si>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</si>
  <si>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</si>
  <si>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</si>
  <si>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</si>
  <si>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</si>
  <si>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</si>
  <si>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</si>
  <si>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</si>
  <si>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</si>
  <si>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</si>
  <si>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</si>
  <si>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</si>
  <si>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</si>
  <si>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</si>
  <si>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</si>
  <si>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</si>
  <si>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</si>
  <si>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</si>
  <si>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</si>
  <si>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</si>
  <si>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</si>
  <si>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</si>
  <si>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</si>
  <si>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</si>
  <si>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</si>
  <si>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</si>
  <si>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</si>
  <si>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</si>
  <si>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</si>
  <si>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</si>
  <si>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</si>
  <si>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</si>
  <si>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</si>
  <si>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</si>
  <si>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</si>
  <si>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</si>
  <si>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</si>
  <si>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</si>
  <si>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</si>
  <si>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</si>
  <si>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</si>
  <si>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</si>
  <si>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</si>
  <si>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</si>
  <si>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</si>
  <si>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</si>
  <si>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</si>
  <si>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</si>
  <si>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</si>
  <si>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</si>
  <si>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</si>
  <si>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</si>
  <si>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</si>
  <si>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</si>
  <si>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</si>
  <si>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</si>
  <si>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</si>
  <si>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</si>
  <si>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</si>
  <si>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</si>
  <si>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</si>
  <si>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</si>
  <si>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</si>
  <si>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</si>
  <si>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</si>
  <si>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</si>
  <si>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</si>
  <si>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</si>
  <si>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</si>
  <si>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</si>
  <si>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</si>
  <si>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</si>
  <si>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</si>
  <si>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</si>
  <si>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</si>
  <si>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</si>
  <si>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</si>
  <si>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</si>
  <si>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</si>
  <si>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</si>
  <si>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</si>
  <si>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</si>
  <si>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</si>
  <si>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</si>
  <si>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</si>
  <si>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</si>
  <si>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</si>
  <si>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</si>
  <si>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</si>
  <si>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</si>
  <si>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</si>
  <si>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</si>
  <si>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</si>
  <si>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</si>
  <si>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</si>
  <si>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</si>
  <si>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</si>
  <si>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</si>
  <si>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</si>
  <si>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</si>
  <si>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</si>
  <si>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</si>
  <si>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</si>
  <si>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</si>
  <si>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</si>
  <si>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</si>
  <si>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</si>
  <si>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</si>
  <si>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</si>
  <si>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</si>
  <si>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</si>
  <si>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</si>
  <si>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</si>
  <si>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</si>
  <si>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</si>
  <si>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</si>
  <si>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</si>
  <si>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</si>
  <si>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</si>
  <si>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</si>
  <si>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</si>
  <si>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</si>
  <si>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</si>
  <si>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</si>
  <si>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</si>
  <si>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</si>
  <si>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</si>
  <si>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</si>
  <si>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</si>
  <si>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</si>
  <si>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</si>
  <si>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</si>
  <si>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</si>
  <si>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</si>
  <si>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</si>
  <si>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</si>
  <si>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</si>
  <si>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</si>
  <si>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</si>
  <si>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</si>
  <si>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</si>
  <si>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</si>
  <si>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</si>
  <si>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</si>
  <si>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</si>
  <si>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</si>
  <si>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</si>
  <si>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</si>
  <si>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</si>
  <si>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</si>
  <si>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</si>
  <si>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</si>
  <si>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</si>
  <si>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</si>
  <si>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</si>
  <si>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</si>
  <si>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</si>
  <si>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</si>
  <si>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</si>
  <si>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</si>
  <si>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</si>
  <si>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</si>
  <si>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</si>
  <si>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</si>
  <si>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</si>
  <si>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</si>
  <si>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</si>
  <si>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</si>
  <si>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</si>
  <si>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</si>
  <si>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</si>
  <si>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</si>
  <si>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</si>
  <si>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</si>
  <si>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</si>
  <si>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</si>
  <si>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</si>
  <si>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</si>
  <si>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</si>
  <si>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</si>
  <si>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</si>
  <si>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</si>
  <si>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</si>
  <si>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</si>
  <si>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</si>
  <si>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</si>
  <si>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</si>
  <si>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</si>
  <si>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</si>
  <si>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</si>
  <si>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</si>
  <si>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</si>
  <si>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</si>
  <si>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</si>
  <si>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</si>
  <si>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</si>
  <si>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</si>
  <si>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</si>
  <si>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</si>
  <si>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</si>
  <si>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</si>
  <si>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</si>
  <si>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</si>
  <si>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</si>
  <si>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</si>
  <si>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</si>
  <si>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</si>
  <si>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</si>
  <si>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</si>
  <si>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</si>
  <si>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</si>
  <si>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</si>
  <si>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</si>
  <si>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</si>
  <si>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</si>
  <si>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</si>
  <si>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</si>
  <si>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</si>
  <si>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</si>
  <si>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</si>
  <si>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</si>
  <si>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</si>
  <si>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</si>
  <si>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</si>
  <si>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</si>
  <si>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</si>
  <si>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</si>
  <si>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</si>
  <si>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</si>
  <si>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</si>
  <si>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</si>
  <si>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</si>
  <si>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</si>
  <si>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</si>
  <si>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</si>
  <si>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</si>
  <si>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</si>
  <si>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</si>
  <si>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</si>
  <si>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</si>
  <si>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</si>
  <si>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</si>
  <si>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</si>
  <si>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</si>
  <si>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</si>
  <si>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</si>
  <si>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</si>
  <si>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</si>
  <si>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</si>
  <si>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</si>
  <si>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</si>
  <si>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</si>
  <si>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</si>
  <si>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</si>
  <si>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</si>
  <si>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</si>
  <si>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</si>
  <si>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</si>
  <si>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</si>
  <si>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</si>
  <si>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</si>
  <si>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</si>
  <si>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</si>
  <si>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</si>
  <si>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</si>
  <si>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</si>
  <si>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</si>
  <si>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</si>
  <si>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</si>
  <si>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</si>
  <si>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</si>
  <si>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</si>
  <si>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</si>
  <si>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</si>
  <si>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</si>
  <si>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</si>
  <si>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</si>
  <si>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</si>
  <si>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</si>
  <si>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</si>
  <si>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</si>
  <si>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</si>
  <si>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</si>
  <si>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</si>
  <si>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</si>
  <si>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</si>
  <si>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</si>
  <si>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</si>
  <si>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</si>
  <si>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</si>
  <si>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</si>
  <si>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</si>
  <si>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</si>
  <si>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</si>
  <si>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</si>
  <si>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</si>
  <si>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</si>
  <si>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</si>
  <si>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</si>
  <si>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</si>
  <si>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</si>
  <si>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</si>
  <si>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</si>
  <si>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</si>
  <si>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</si>
  <si>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</si>
  <si>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</si>
  <si>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</si>
  <si>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</si>
  <si>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</si>
  <si>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</si>
  <si>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</si>
  <si>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</si>
  <si>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</si>
  <si>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</si>
  <si>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</si>
  <si>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</si>
  <si>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</si>
  <si>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</si>
  <si>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</si>
  <si>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</si>
  <si>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</si>
  <si>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</si>
  <si>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</si>
  <si>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</si>
  <si>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</si>
  <si>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</si>
  <si>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</si>
  <si>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</si>
  <si>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</si>
  <si>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</si>
  <si>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</si>
  <si>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</si>
  <si>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</si>
  <si>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</si>
  <si>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</si>
  <si>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</si>
  <si>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</si>
  <si>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</si>
  <si>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</si>
  <si>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</si>
  <si>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</si>
  <si>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</si>
  <si>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</si>
  <si>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</si>
  <si>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</si>
  <si>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</si>
  <si>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</si>
  <si>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</si>
  <si>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</si>
  <si>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</si>
  <si>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</si>
  <si>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</si>
  <si>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</si>
  <si>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</si>
  <si>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</si>
  <si>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</si>
  <si>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</si>
  <si>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</si>
  <si>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</si>
  <si>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</si>
  <si>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</si>
  <si>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</si>
  <si>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</si>
  <si>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</si>
  <si>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</si>
  <si>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</si>
  <si>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</si>
  <si>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</si>
  <si>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</si>
  <si>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</si>
  <si>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</si>
  <si>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</si>
  <si>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</si>
  <si>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</si>
  <si>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</si>
  <si>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</si>
  <si>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</si>
  <si>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</si>
  <si>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</si>
  <si>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</si>
  <si>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</si>
  <si>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</si>
  <si>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</si>
  <si>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</si>
  <si>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</si>
  <si>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</si>
  <si>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</si>
  <si>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</si>
  <si>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</si>
  <si>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</si>
  <si>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</si>
  <si>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</si>
  <si>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</si>
  <si>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</si>
  <si>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</si>
  <si>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</si>
  <si>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</si>
  <si>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</si>
  <si>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</si>
  <si>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</si>
  <si>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</si>
  <si>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</si>
  <si>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</si>
  <si>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</si>
  <si>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</si>
  <si>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</si>
  <si>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</si>
  <si>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</si>
  <si>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</si>
  <si>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</si>
  <si>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</si>
  <si>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</si>
  <si>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</si>
  <si>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</si>
  <si>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</si>
  <si>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</si>
  <si>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</si>
  <si>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</si>
  <si>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</si>
  <si>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</si>
  <si>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</si>
  <si>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</si>
  <si>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</si>
  <si>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</si>
  <si>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</si>
  <si>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</si>
  <si>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</si>
  <si>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</si>
  <si>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</si>
  <si>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</si>
  <si>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</si>
  <si>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</si>
  <si>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</si>
  <si>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</si>
  <si>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</si>
  <si>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</si>
  <si>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</si>
  <si>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</si>
  <si>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</si>
  <si>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</si>
  <si>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</si>
  <si>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</si>
  <si>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</si>
  <si>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</si>
  <si>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</si>
  <si>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</si>
  <si>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</si>
  <si>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</si>
  <si>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</si>
  <si>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</si>
  <si>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</si>
  <si>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</si>
  <si>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</si>
  <si>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</si>
  <si>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</si>
  <si>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</si>
  <si>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</si>
  <si>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</si>
  <si>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</si>
  <si>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</si>
  <si>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</si>
  <si>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</si>
  <si>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</si>
  <si>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</si>
  <si>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</si>
  <si>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</si>
  <si>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</si>
  <si>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</si>
  <si>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</si>
  <si>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</si>
  <si>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</si>
  <si>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</si>
  <si>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</si>
  <si>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</si>
  <si>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</si>
  <si>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</si>
  <si>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</si>
  <si>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</si>
  <si>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</si>
  <si>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</si>
  <si>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</si>
  <si>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</si>
  <si>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</si>
  <si>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</si>
  <si>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</si>
  <si>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</si>
  <si>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</si>
  <si>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</si>
  <si>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</si>
  <si>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</si>
  <si>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</si>
  <si>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</si>
  <si>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</si>
  <si>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</si>
  <si>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</si>
  <si>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</si>
  <si>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</si>
  <si>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</si>
  <si>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</si>
  <si>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</si>
  <si>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</si>
  <si>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</si>
  <si>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</si>
  <si>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</si>
  <si>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</si>
  <si>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</si>
  <si>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</si>
  <si>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</si>
  <si>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</si>
  <si>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</si>
  <si>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</si>
  <si>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</si>
  <si>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</si>
  <si>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</si>
  <si>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</si>
  <si>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</si>
  <si>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</si>
  <si>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</si>
  <si>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</si>
  <si>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</si>
  <si>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</si>
  <si>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</si>
  <si>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</si>
  <si>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</si>
  <si>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</si>
  <si>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</si>
  <si>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</si>
  <si>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</si>
  <si>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</si>
  <si>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</si>
  <si>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</si>
  <si>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</si>
  <si>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</si>
  <si>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</si>
  <si>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</si>
  <si>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</si>
  <si>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</si>
  <si>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</si>
  <si>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</si>
  <si>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</si>
  <si>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</si>
  <si>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</si>
  <si>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</si>
  <si>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</si>
  <si>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</si>
  <si>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</si>
  <si>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</si>
  <si>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</si>
  <si>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</si>
  <si>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</si>
  <si>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</si>
  <si>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</si>
  <si>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</si>
  <si>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</si>
  <si>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</si>
  <si>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</si>
  <si>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</si>
  <si>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</si>
  <si>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</si>
  <si>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</si>
  <si>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</si>
  <si>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</si>
  <si>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</si>
  <si>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</si>
  <si>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</si>
  <si>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</si>
  <si>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</si>
  <si>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</si>
  <si>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</si>
  <si>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</si>
  <si>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</si>
  <si>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</si>
  <si>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</si>
  <si>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</si>
  <si>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</si>
  <si>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</si>
  <si>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</si>
  <si>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</si>
  <si>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</si>
  <si>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</si>
  <si>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</si>
  <si>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</si>
  <si>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</si>
  <si>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</si>
  <si>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</si>
  <si>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</si>
  <si>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</si>
  <si>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</si>
  <si>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</si>
  <si>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</si>
  <si>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</si>
  <si>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</si>
  <si>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</si>
  <si>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</si>
  <si>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</si>
  <si>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</si>
  <si>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</si>
  <si>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</si>
  <si>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</si>
  <si>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</si>
  <si>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</si>
  <si>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</si>
  <si>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</si>
  <si>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</si>
  <si>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</si>
  <si>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</si>
  <si>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</si>
  <si>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</si>
  <si>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</si>
  <si>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</si>
  <si>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</si>
  <si>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</si>
  <si>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</si>
  <si>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</si>
  <si>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</si>
  <si>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</si>
  <si>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</si>
  <si>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</si>
  <si>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</si>
  <si>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</si>
  <si>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</si>
  <si>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</si>
  <si>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</si>
  <si>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</si>
  <si>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</si>
  <si>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</si>
  <si>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</si>
  <si>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</si>
  <si>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</si>
  <si>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</si>
  <si>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</si>
  <si>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</si>
  <si>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</si>
  <si>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</si>
  <si>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</si>
  <si>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</si>
  <si>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</si>
  <si>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</si>
  <si>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</si>
  <si>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</si>
  <si>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</si>
  <si>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</si>
  <si>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</si>
  <si>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</si>
  <si>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</si>
  <si>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</si>
  <si>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</si>
  <si>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</si>
  <si>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</si>
  <si>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</si>
  <si>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</si>
  <si>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</si>
  <si>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</si>
  <si>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</si>
  <si>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</si>
  <si>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</si>
  <si>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</si>
  <si>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</si>
  <si>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</si>
  <si>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</si>
  <si>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</si>
  <si>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</si>
  <si>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</si>
  <si>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</si>
  <si>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</si>
  <si>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</si>
  <si>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</si>
  <si>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</si>
  <si>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</si>
  <si>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</si>
  <si>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</si>
  <si>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</si>
  <si>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</si>
  <si>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</si>
  <si>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</si>
  <si>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</si>
  <si>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</si>
  <si>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</si>
  <si>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</si>
  <si>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</si>
  <si>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</si>
  <si>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</si>
  <si>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</si>
  <si>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</si>
  <si>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</si>
  <si>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</si>
  <si>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</si>
  <si>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</si>
  <si>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</si>
  <si>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</si>
  <si>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</si>
  <si>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</si>
  <si>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</si>
  <si>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</si>
  <si>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</si>
  <si>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</si>
  <si>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</si>
  <si>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</si>
  <si>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</si>
  <si>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</si>
  <si>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</si>
  <si>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</si>
  <si>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</si>
  <si>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</si>
  <si>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</si>
  <si>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</si>
  <si>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</si>
  <si>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</si>
  <si>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</si>
  <si>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</si>
  <si>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</si>
  <si>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</si>
  <si>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</si>
  <si>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</si>
  <si>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</si>
  <si>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</si>
  <si>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</si>
  <si>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</si>
  <si>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</si>
  <si>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</si>
  <si>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</si>
  <si>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</si>
  <si>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</si>
  <si>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</si>
  <si>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</si>
  <si>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</si>
  <si>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</si>
  <si>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</si>
  <si>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</si>
  <si>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</si>
  <si>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</si>
  <si>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</si>
  <si>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</si>
  <si>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</si>
  <si>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</si>
  <si>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</si>
  <si>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</si>
  <si>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</si>
  <si>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</si>
  <si>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</si>
  <si>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</si>
  <si>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</si>
  <si>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</si>
  <si>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</si>
  <si>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</si>
  <si>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</si>
  <si>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</si>
  <si>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</si>
  <si>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</si>
  <si>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</si>
  <si>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</si>
  <si>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</si>
  <si>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</si>
  <si>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</si>
  <si>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</si>
  <si>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</si>
  <si>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</si>
  <si>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</si>
  <si>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</si>
  <si>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</si>
  <si>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</si>
  <si>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</si>
  <si>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</si>
  <si>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</si>
  <si>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</si>
  <si>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</si>
  <si>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</si>
  <si>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</si>
  <si>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</si>
  <si>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</si>
  <si>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</si>
  <si>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</si>
  <si>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</si>
  <si>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</si>
  <si>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</si>
  <si>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</si>
  <si>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</si>
  <si>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</si>
  <si>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</si>
  <si>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</si>
  <si>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</si>
  <si>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</si>
  <si>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</si>
  <si>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</si>
  <si>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</si>
  <si>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</si>
  <si>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</si>
  <si>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</si>
  <si>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</si>
  <si>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</si>
  <si>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</si>
  <si>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</si>
  <si>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</si>
  <si>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</si>
  <si>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</si>
  <si>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</si>
  <si>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</si>
  <si>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</si>
  <si>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</si>
  <si>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</si>
  <si>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</si>
  <si>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</si>
  <si>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</si>
  <si>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</si>
  <si>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</si>
  <si>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</si>
  <si>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</si>
  <si>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</si>
  <si>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</si>
  <si>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</si>
  <si>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</si>
  <si>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</si>
  <si>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</si>
  <si>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</si>
  <si>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</si>
  <si>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</si>
  <si>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</si>
  <si>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</si>
  <si>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</si>
  <si>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</si>
  <si>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</si>
  <si>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</si>
  <si>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</si>
  <si>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</si>
  <si>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</si>
  <si>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</si>
  <si>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</si>
  <si>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</si>
  <si>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</si>
  <si>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</si>
  <si>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</si>
  <si>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</si>
  <si>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</si>
  <si>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</si>
  <si>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</si>
  <si>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</si>
  <si>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</si>
  <si>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</si>
  <si>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</si>
  <si>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</si>
  <si>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</si>
  <si>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</si>
  <si>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</si>
  <si>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</si>
  <si>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</si>
  <si>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</si>
  <si>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</si>
  <si>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</si>
  <si>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</si>
  <si>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</si>
  <si>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</si>
  <si>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</si>
  <si>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</si>
  <si>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</si>
  <si>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</si>
  <si>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</si>
  <si>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</si>
  <si>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</si>
  <si>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</si>
  <si>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</si>
  <si>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</si>
  <si>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</si>
  <si>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</si>
  <si>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</si>
  <si>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</si>
  <si>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</si>
  <si>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</si>
  <si>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</si>
  <si>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</si>
  <si>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</si>
  <si>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</si>
  <si>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</si>
  <si>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</si>
  <si>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</si>
  <si>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</si>
  <si>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</si>
  <si>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</si>
  <si>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</si>
  <si>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</si>
  <si>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</si>
  <si>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</si>
  <si>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</si>
  <si>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</si>
  <si>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</si>
  <si>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</si>
  <si>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</si>
  <si>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</si>
  <si>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</si>
  <si>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</si>
  <si>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</si>
  <si>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</si>
  <si>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</si>
  <si>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</si>
  <si>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</si>
  <si>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</si>
  <si>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</si>
  <si>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</si>
  <si>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</si>
  <si>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</si>
  <si>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</si>
  <si>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</si>
  <si>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</si>
  <si>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</si>
  <si>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</si>
  <si>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</si>
  <si>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</si>
  <si>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</si>
  <si>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</si>
  <si>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</si>
  <si>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</si>
  <si>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</si>
  <si>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</si>
  <si>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</si>
  <si>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</si>
  <si>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</si>
  <si>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</si>
  <si>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</si>
  <si>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</si>
  <si>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</si>
  <si>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</si>
  <si>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</si>
  <si>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</si>
  <si>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</si>
  <si>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</si>
  <si>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</si>
  <si>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</si>
  <si>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</si>
  <si>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</si>
  <si>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</si>
  <si>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</si>
  <si>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</si>
  <si>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</si>
  <si>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</si>
  <si>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</si>
  <si>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</si>
  <si>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</si>
  <si>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</si>
  <si>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</si>
  <si>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</si>
  <si>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</si>
  <si>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</si>
  <si>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</si>
  <si>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</si>
  <si>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</si>
  <si>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</si>
  <si>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</si>
  <si>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</si>
  <si>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</si>
  <si>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</si>
  <si>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</si>
  <si>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</si>
  <si>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</si>
  <si>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</si>
  <si>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</si>
  <si>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</si>
  <si>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</si>
  <si>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</si>
  <si>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</si>
  <si>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</si>
  <si>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</si>
  <si>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</si>
  <si>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</si>
  <si>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</si>
  <si>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</si>
  <si>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</si>
  <si>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</si>
  <si>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</si>
  <si>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</si>
  <si>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</si>
  <si>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</si>
  <si>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</si>
  <si>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</si>
  <si>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</si>
  <si>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</si>
  <si>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</si>
  <si>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</si>
  <si>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</si>
  <si>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</si>
  <si>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</si>
  <si>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</si>
  <si>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</si>
  <si>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</si>
  <si>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</si>
  <si>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</si>
  <si>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</si>
  <si>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</si>
  <si>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</si>
  <si>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</si>
  <si>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</si>
  <si>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</si>
  <si>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</si>
  <si>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</si>
  <si>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</si>
  <si>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</si>
  <si>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</si>
  <si>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</si>
  <si>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</si>
  <si>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</si>
  <si>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</si>
  <si>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</si>
  <si>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</si>
  <si>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</si>
  <si>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</si>
  <si>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</si>
  <si>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</si>
  <si>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</si>
  <si>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</si>
  <si>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</si>
  <si>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</si>
  <si>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</si>
  <si>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</si>
  <si>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</si>
  <si>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</si>
  <si>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</si>
  <si>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</si>
  <si>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</si>
  <si>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</si>
  <si>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</si>
  <si>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</si>
  <si>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</si>
  <si>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</si>
  <si>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</si>
  <si>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</si>
  <si>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</si>
  <si>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</si>
  <si>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</si>
  <si>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</si>
  <si>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</si>
  <si>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</si>
  <si>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</si>
  <si>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</si>
  <si>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</si>
  <si>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</si>
  <si>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</si>
  <si>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</si>
  <si>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</si>
  <si>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</si>
  <si>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</si>
  <si>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</si>
  <si>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</si>
  <si>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</si>
  <si>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</si>
  <si>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</si>
  <si>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</si>
  <si>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</si>
  <si>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</si>
  <si>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</si>
  <si>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</si>
  <si>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</si>
  <si>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</si>
  <si>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</si>
  <si>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</si>
  <si>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</si>
  <si>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</si>
  <si>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</si>
  <si>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</si>
  <si>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</si>
  <si>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</si>
  <si>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</si>
  <si>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</si>
  <si>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</si>
  <si>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</si>
  <si>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</si>
  <si>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</si>
  <si>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</si>
  <si>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</si>
  <si>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</si>
  <si>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</si>
  <si>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</si>
  <si>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</si>
  <si>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</si>
  <si>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</si>
  <si>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</si>
  <si>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</si>
  <si>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</si>
  <si>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</si>
  <si>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</si>
  <si>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</si>
  <si>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</si>
  <si>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</si>
  <si>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</si>
  <si>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</si>
  <si>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</si>
  <si>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</si>
  <si>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</si>
  <si>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</si>
  <si>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</si>
  <si>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</si>
  <si>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</si>
  <si>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</si>
  <si>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</si>
  <si>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</si>
  <si>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</si>
  <si>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</si>
  <si>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</si>
  <si>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</si>
  <si>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</si>
  <si>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</si>
  <si>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</si>
  <si>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</si>
  <si>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</si>
  <si>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</si>
  <si>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</si>
  <si>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</si>
  <si>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</si>
  <si>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</si>
  <si>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</si>
  <si>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</si>
  <si>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</si>
  <si>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</si>
  <si>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</si>
  <si>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</si>
  <si>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</si>
  <si>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</si>
  <si>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</si>
  <si>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</si>
  <si>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</si>
  <si>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</si>
  <si>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</si>
  <si>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</si>
  <si>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</si>
  <si>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</si>
  <si>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</si>
  <si>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</si>
  <si>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</si>
  <si>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</si>
  <si>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</si>
  <si>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</si>
  <si>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</si>
  <si>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</si>
  <si>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</si>
  <si>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</si>
  <si>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</si>
  <si>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</si>
  <si>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</si>
  <si>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</si>
  <si>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</si>
  <si>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</si>
  <si>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</si>
  <si>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</si>
  <si>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</si>
  <si>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</si>
  <si>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</si>
  <si>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</si>
  <si>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</si>
  <si>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</si>
  <si>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</si>
  <si>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</si>
  <si>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</si>
  <si>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</si>
  <si>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</si>
  <si>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</si>
  <si>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</si>
  <si>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</si>
  <si>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</si>
  <si>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</si>
  <si>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</si>
  <si>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</si>
  <si>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</si>
  <si>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</si>
  <si>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</si>
  <si>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</si>
  <si>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</si>
  <si>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</si>
  <si>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</si>
  <si>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</si>
  <si>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</si>
  <si>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</si>
  <si>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</si>
  <si>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</si>
  <si>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</si>
  <si>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</si>
  <si>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</si>
  <si>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</si>
  <si>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</si>
  <si>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</si>
  <si>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</si>
  <si>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</si>
  <si>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</si>
  <si>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</si>
  <si>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</si>
  <si>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</si>
  <si>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</si>
  <si>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</si>
  <si>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</si>
  <si>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</si>
  <si>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</si>
  <si>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</si>
  <si>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</si>
  <si>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</si>
  <si>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</si>
  <si>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</si>
  <si>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</si>
  <si>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</si>
  <si>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</si>
  <si>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</si>
  <si>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</si>
  <si>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</si>
  <si>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</si>
  <si>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</si>
  <si>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</si>
  <si>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</si>
  <si>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</si>
  <si>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</si>
  <si>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</si>
  <si>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</si>
  <si>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</si>
  <si>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</si>
  <si>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</si>
  <si>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</si>
  <si>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</si>
  <si>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</si>
  <si>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</si>
  <si>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</si>
  <si>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</si>
  <si>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</si>
  <si>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</si>
  <si>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</si>
  <si>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</si>
  <si>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</si>
  <si>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</si>
  <si>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</si>
  <si>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</si>
  <si>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</si>
  <si>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</si>
  <si>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</si>
  <si>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</si>
  <si>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</si>
  <si>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</si>
  <si>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</si>
  <si>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</si>
  <si>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</si>
  <si>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</si>
  <si>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</si>
  <si>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</si>
  <si>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</si>
  <si>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</si>
  <si>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</si>
  <si>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</si>
  <si>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</si>
  <si>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</si>
  <si>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</si>
  <si>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</si>
  <si>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</si>
  <si>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</si>
  <si>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</si>
  <si>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</si>
  <si>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</si>
  <si>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</si>
  <si>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</si>
  <si>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</si>
  <si>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</si>
  <si>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</si>
  <si>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</si>
  <si>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</si>
  <si>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</si>
  <si>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</si>
  <si>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</si>
  <si>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</si>
  <si>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</si>
  <si>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</si>
  <si>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</si>
  <si>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</si>
  <si>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</si>
  <si>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</si>
  <si>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</si>
  <si>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</si>
  <si>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</si>
  <si>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</si>
  <si>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</si>
  <si>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</si>
  <si>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</si>
  <si>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</si>
  <si>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</si>
  <si>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</si>
  <si>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</si>
  <si>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</si>
  <si>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</si>
  <si>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</si>
  <si>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</si>
  <si>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</si>
  <si>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</si>
  <si>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</si>
  <si>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</si>
  <si>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</si>
  <si>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</si>
  <si>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</si>
  <si>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</si>
  <si>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</si>
  <si>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</si>
  <si>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</si>
  <si>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</si>
  <si>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</si>
  <si>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</si>
  <si>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</si>
  <si>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</si>
  <si>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</si>
  <si>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</si>
  <si>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</si>
  <si>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</si>
  <si>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</si>
  <si>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</si>
  <si>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</si>
  <si>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</si>
  <si>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</si>
  <si>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</si>
  <si>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</si>
  <si>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</si>
  <si>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</si>
  <si>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</si>
  <si>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</si>
  <si>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</si>
  <si>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</si>
  <si>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</si>
  <si>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</si>
  <si>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</si>
  <si>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</si>
  <si>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</si>
  <si>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</si>
  <si>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</si>
  <si>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</si>
  <si>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</si>
  <si>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</si>
  <si>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</si>
  <si>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</si>
  <si>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</si>
  <si>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</si>
  <si>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</si>
  <si>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</si>
  <si>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</si>
  <si>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</si>
  <si>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</si>
  <si>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</si>
  <si>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</si>
  <si>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</si>
  <si>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</si>
  <si>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</si>
  <si>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</si>
  <si>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</si>
  <si>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</si>
  <si>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</si>
  <si>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</si>
  <si>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</si>
  <si>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</si>
  <si>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</si>
  <si>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</si>
  <si>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</si>
  <si>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</si>
  <si>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</si>
  <si>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</si>
  <si>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</si>
  <si>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</si>
  <si>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</si>
  <si>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</si>
  <si>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</si>
  <si>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</si>
  <si>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</si>
  <si>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</si>
  <si>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</si>
  <si>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</si>
  <si>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</si>
  <si>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</si>
  <si>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</si>
  <si>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</si>
  <si>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</si>
  <si>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</si>
  <si>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</si>
  <si>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</si>
  <si>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</si>
  <si>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</si>
  <si>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</si>
  <si>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</si>
  <si>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</si>
  <si>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</si>
  <si>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</si>
  <si>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</si>
  <si>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</si>
  <si>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</si>
  <si>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</si>
  <si>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</si>
  <si>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</si>
  <si>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</si>
  <si>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</si>
  <si>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</si>
  <si>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</si>
  <si>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</si>
  <si>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</si>
  <si>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</si>
  <si>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</si>
  <si>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</si>
  <si>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</si>
  <si>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</si>
  <si>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</si>
  <si>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</si>
  <si>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</si>
  <si>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</si>
  <si>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</si>
  <si>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</si>
  <si>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</si>
  <si>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</si>
  <si>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</si>
  <si>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</si>
  <si>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</si>
  <si>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</si>
  <si>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</si>
  <si>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</si>
  <si>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</si>
  <si>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</si>
  <si>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</si>
  <si>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</si>
  <si>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</si>
  <si>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</si>
  <si>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</si>
  <si>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</si>
  <si>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</si>
  <si>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</si>
  <si>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</si>
  <si>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</si>
  <si>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</si>
  <si>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</si>
  <si>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</si>
  <si>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</si>
  <si>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</si>
  <si>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</si>
  <si>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</si>
  <si>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</si>
  <si>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</si>
  <si>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</si>
  <si>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</si>
  <si>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</si>
  <si>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</si>
  <si>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</si>
  <si>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</si>
  <si>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</si>
  <si>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</si>
  <si>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</si>
  <si>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</si>
  <si>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</si>
  <si>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</si>
  <si>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</si>
  <si>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</si>
  <si>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</si>
  <si>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</si>
  <si>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</si>
  <si>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</si>
  <si>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</si>
  <si>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</si>
  <si>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</si>
  <si>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</si>
  <si>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</si>
  <si>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</si>
  <si>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</si>
  <si>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</si>
  <si>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</si>
  <si>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</si>
  <si>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</si>
  <si>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</si>
  <si>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</si>
  <si>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</si>
  <si>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</si>
  <si>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</si>
  <si>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</si>
  <si>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</si>
  <si>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</si>
  <si>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</si>
  <si>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</si>
  <si>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</si>
  <si>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</si>
  <si>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</si>
  <si>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</si>
  <si>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</si>
  <si>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</si>
  <si>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</si>
  <si>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</si>
  <si>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</si>
  <si>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</si>
  <si>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</si>
  <si>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</si>
  <si>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</si>
  <si>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</si>
  <si>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</si>
  <si>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</si>
  <si>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</si>
  <si>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</si>
  <si>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</si>
  <si>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</si>
  <si>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</si>
  <si>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</si>
  <si>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</si>
  <si>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</si>
  <si>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</si>
  <si>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</si>
  <si>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</si>
  <si>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</si>
  <si>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</si>
  <si>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</si>
  <si>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</si>
  <si>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</si>
  <si>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</si>
  <si>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</si>
  <si>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</si>
  <si>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</si>
  <si>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</si>
  <si>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</si>
  <si>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</si>
  <si>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</si>
  <si>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</si>
  <si>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</si>
  <si>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</si>
  <si>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</si>
  <si>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</si>
  <si>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</si>
  <si>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</si>
  <si>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</si>
  <si>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</si>
  <si>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</si>
  <si>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</si>
  <si>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</si>
  <si>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</si>
  <si>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</si>
  <si>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</si>
  <si>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</si>
  <si>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</si>
  <si>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</si>
  <si>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</si>
  <si>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</si>
  <si>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</si>
  <si>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</si>
  <si>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</si>
  <si>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</si>
  <si>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</si>
  <si>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</si>
  <si>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</si>
  <si>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</si>
  <si>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</si>
  <si>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</si>
  <si>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</si>
  <si>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</si>
  <si>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</si>
  <si>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</si>
  <si>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</si>
  <si>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</si>
  <si>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</si>
  <si>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</si>
  <si>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</si>
  <si>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</si>
  <si>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</si>
  <si>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</si>
  <si>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</si>
  <si>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</si>
  <si>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</si>
  <si>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</si>
  <si>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</si>
  <si>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</si>
  <si>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</si>
  <si>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</si>
  <si>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</si>
  <si>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</si>
  <si>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</si>
  <si>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</si>
  <si>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</si>
  <si>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</si>
  <si>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</si>
  <si>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</si>
  <si>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</si>
  <si>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</si>
  <si>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</si>
  <si>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</si>
  <si>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</si>
  <si>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</si>
  <si>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</si>
  <si>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</si>
  <si>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</si>
  <si>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</si>
  <si>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</si>
  <si>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</si>
  <si>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</si>
  <si>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</si>
  <si>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</si>
  <si>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</si>
  <si>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</si>
  <si>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</si>
  <si>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</si>
  <si>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</si>
  <si>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</si>
  <si>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</si>
  <si>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</si>
  <si>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</si>
  <si>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</si>
  <si>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</si>
  <si>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</si>
  <si>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</si>
  <si>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</si>
  <si>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</si>
  <si>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</si>
  <si>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</si>
  <si>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</si>
  <si>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</si>
  <si>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</si>
  <si>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</si>
  <si>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</si>
  <si>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</si>
  <si>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</si>
  <si>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</si>
  <si>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</si>
  <si>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</si>
  <si>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</si>
  <si>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</si>
  <si>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</si>
  <si>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</si>
  <si>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</si>
  <si>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</si>
  <si>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</si>
  <si>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</si>
  <si>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</si>
  <si>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</si>
  <si>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</si>
  <si>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</si>
  <si>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</si>
  <si>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</si>
  <si>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</si>
  <si>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</si>
  <si>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</si>
  <si>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</si>
  <si>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</si>
  <si>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</si>
  <si>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</si>
  <si>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</si>
  <si>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</si>
  <si>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</si>
  <si>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</si>
  <si>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</si>
  <si>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</si>
  <si>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</si>
  <si>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</si>
  <si>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</si>
  <si>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</si>
  <si>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</si>
  <si>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</si>
  <si>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</si>
  <si>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</si>
  <si>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</si>
  <si>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</si>
  <si>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</si>
  <si>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</si>
  <si>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</si>
  <si>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</si>
  <si>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</si>
  <si>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</si>
  <si>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</si>
  <si>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</si>
  <si>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</si>
  <si>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</si>
  <si>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</si>
  <si>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</si>
  <si>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</si>
  <si>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</si>
  <si>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</si>
  <si>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</si>
  <si>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</si>
  <si>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</si>
  <si>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</si>
  <si>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</si>
  <si>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</si>
  <si>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</si>
  <si>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</si>
  <si>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</si>
  <si>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</si>
  <si>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</si>
  <si>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</si>
  <si>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</si>
  <si>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</si>
  <si>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</si>
  <si>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</si>
  <si>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</si>
  <si>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</si>
  <si>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</si>
  <si>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</si>
  <si>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</si>
  <si>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</si>
  <si>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</si>
  <si>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</si>
  <si>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</si>
  <si>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</si>
  <si>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</si>
  <si>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</si>
  <si>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</si>
  <si>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</si>
  <si>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</si>
  <si>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</si>
  <si>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</si>
  <si>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</si>
  <si>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</si>
  <si>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</si>
  <si>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</si>
  <si>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</si>
  <si>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</si>
  <si>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</si>
  <si>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</si>
  <si>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</si>
  <si>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</si>
  <si>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</si>
  <si>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</si>
  <si>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</si>
  <si>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</si>
  <si>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</si>
  <si>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</si>
  <si>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</si>
  <si>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</si>
  <si>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</si>
  <si>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</si>
  <si>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</si>
  <si>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</si>
  <si>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</si>
  <si>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</si>
  <si>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</si>
  <si>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</si>
  <si>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</si>
  <si>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</si>
  <si>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</si>
  <si>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</si>
  <si>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</si>
  <si>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</si>
  <si>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</si>
  <si>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</si>
  <si>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</si>
  <si>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</si>
  <si>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</si>
  <si>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</si>
  <si>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</si>
  <si>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</si>
  <si>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</si>
  <si>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</si>
  <si>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</si>
  <si>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</si>
  <si>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</si>
  <si>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</si>
  <si>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</si>
  <si>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</si>
  <si>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</si>
  <si>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</si>
  <si>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</si>
  <si>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</si>
  <si>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</si>
  <si>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</si>
  <si>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</si>
  <si>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</si>
  <si>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</si>
  <si>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</si>
  <si>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</si>
  <si>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</si>
  <si>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</si>
  <si>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</si>
  <si>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</si>
  <si>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</si>
  <si>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</si>
  <si>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</si>
  <si>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</si>
  <si>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</si>
  <si>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</si>
  <si>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</si>
  <si>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</si>
  <si>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</si>
  <si>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</si>
  <si>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</si>
  <si>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</si>
  <si>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</si>
  <si>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</si>
  <si>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</si>
  <si>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</si>
  <si>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</si>
  <si>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</si>
  <si>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</si>
  <si>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</si>
  <si>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</si>
  <si>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</si>
  <si>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</si>
  <si>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</si>
  <si>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</si>
  <si>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</si>
  <si>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</si>
  <si>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</si>
  <si>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</si>
  <si>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</si>
  <si>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</si>
  <si>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</si>
  <si>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</si>
  <si>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</si>
  <si>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</si>
  <si>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</si>
  <si>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</si>
  <si>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</si>
  <si>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</si>
  <si>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</si>
  <si>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</si>
  <si>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</si>
  <si>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</si>
  <si>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</si>
  <si>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</si>
  <si>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</si>
  <si>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</si>
  <si>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</si>
  <si>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</si>
  <si>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</si>
  <si>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</si>
  <si>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</si>
  <si>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</si>
  <si>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</si>
  <si>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</si>
  <si>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</si>
  <si>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</si>
  <si>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</si>
  <si>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</si>
  <si>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</si>
  <si>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</si>
  <si>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</si>
  <si>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</si>
  <si>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</si>
  <si>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</si>
  <si>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</si>
  <si>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</si>
  <si>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</si>
  <si>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</si>
  <si>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</si>
  <si>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</si>
  <si>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</si>
  <si>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</si>
  <si>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</si>
  <si>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</si>
  <si>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</si>
  <si>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</si>
  <si>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</si>
  <si>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</si>
  <si>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</si>
  <si>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</si>
  <si>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</si>
  <si>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</si>
  <si>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</si>
  <si>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</si>
  <si>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</si>
  <si>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</si>
  <si>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</si>
  <si>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</si>
  <si>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</si>
  <si>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</si>
  <si>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</si>
  <si>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</si>
  <si>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</si>
  <si>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</si>
  <si>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</si>
  <si>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</si>
  <si>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</si>
  <si>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</si>
  <si>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</si>
  <si>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</si>
  <si>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</si>
  <si>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</si>
  <si>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</si>
  <si>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</si>
  <si>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</si>
  <si>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</si>
  <si>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</si>
  <si>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</si>
  <si>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</si>
  <si>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</si>
  <si>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</si>
  <si>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</si>
  <si>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</si>
  <si>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</si>
  <si>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</si>
  <si>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</si>
  <si>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</si>
  <si>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</si>
  <si>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</si>
  <si>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</si>
  <si>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</si>
  <si>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</si>
  <si>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</si>
  <si>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</si>
  <si>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</si>
  <si>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</si>
  <si>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</si>
  <si>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</si>
  <si>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</si>
  <si>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</si>
  <si>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</si>
  <si>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</si>
  <si>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</si>
  <si>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</si>
  <si>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</si>
  <si>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</si>
  <si>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</si>
  <si>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</si>
  <si>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</si>
  <si>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</si>
  <si>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</si>
  <si>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</si>
  <si>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</si>
  <si>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</si>
  <si>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</si>
  <si>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</si>
  <si>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</si>
  <si>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</si>
  <si>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</si>
  <si>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</si>
  <si>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</si>
  <si>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</si>
  <si>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</si>
  <si>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</si>
  <si>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</si>
  <si>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</si>
  <si>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</si>
  <si>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</si>
  <si>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</si>
  <si>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</si>
  <si>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</si>
  <si>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</si>
  <si>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</si>
  <si>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</si>
  <si>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</si>
  <si>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</si>
  <si>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</si>
  <si>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</si>
  <si>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</si>
  <si>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</si>
  <si>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</si>
  <si>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</si>
  <si>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</si>
  <si>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</si>
  <si>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</si>
  <si>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</si>
  <si>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</si>
  <si>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</si>
  <si>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</si>
  <si>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</si>
  <si>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</si>
  <si>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</si>
  <si>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</si>
  <si>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</si>
  <si>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</si>
  <si>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</si>
  <si>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</si>
  <si>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</si>
  <si>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</si>
  <si>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</si>
  <si>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</si>
  <si>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</si>
  <si>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</si>
  <si>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</si>
  <si>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</si>
  <si>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</si>
  <si>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</si>
  <si>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</si>
  <si>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</si>
  <si>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</si>
  <si>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</si>
  <si>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</si>
  <si>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</si>
  <si>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</si>
  <si>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</si>
  <si>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</si>
  <si>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</si>
  <si>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</si>
  <si>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</si>
  <si>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</si>
  <si>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</si>
  <si>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</si>
  <si>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</si>
  <si>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</si>
  <si>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</si>
  <si>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</si>
  <si>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</si>
  <si>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</si>
  <si>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</si>
  <si>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</si>
  <si>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</si>
  <si>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</si>
  <si>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</si>
  <si>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</si>
  <si>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</si>
  <si>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</si>
  <si>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</si>
  <si>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</si>
  <si>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</si>
  <si>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</si>
  <si>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</si>
  <si>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</si>
  <si>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</si>
  <si>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</si>
  <si>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</si>
  <si>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</si>
  <si>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</si>
  <si>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</si>
  <si>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</si>
  <si>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</si>
  <si>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</si>
  <si>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</si>
  <si>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</si>
  <si>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</si>
  <si>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</si>
  <si>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</si>
  <si>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</si>
  <si>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</si>
  <si>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</si>
  <si>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</si>
  <si>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</si>
  <si>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</si>
  <si>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</si>
  <si>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</si>
  <si>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</si>
  <si>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</si>
  <si>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</si>
  <si>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</si>
  <si>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</si>
  <si>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</si>
  <si>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</si>
  <si>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</si>
  <si>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</si>
  <si>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</si>
  <si>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</si>
  <si>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</si>
  <si>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</si>
  <si>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</si>
  <si>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</si>
  <si>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</si>
  <si>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</si>
  <si>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</si>
  <si>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</si>
  <si>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</si>
  <si>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</si>
  <si>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</si>
  <si>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</si>
  <si>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</si>
  <si>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</si>
  <si>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</si>
  <si>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</si>
  <si>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</si>
  <si>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</si>
  <si>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</si>
  <si>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</si>
  <si>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</si>
  <si>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</si>
  <si>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</si>
  <si>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</si>
  <si>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</si>
  <si>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</si>
  <si>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</si>
  <si>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</si>
  <si>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</si>
  <si>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</si>
  <si>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</si>
  <si>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</si>
  <si>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</si>
  <si>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</si>
  <si>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</si>
  <si>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</si>
  <si>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</si>
  <si>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</si>
  <si>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</si>
  <si>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</si>
  <si>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</si>
  <si>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</si>
  <si>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</si>
  <si>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</si>
  <si>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</si>
  <si>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</si>
  <si>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</si>
  <si>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</si>
  <si>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</si>
  <si>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</si>
  <si>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</si>
  <si>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</si>
  <si>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</si>
  <si>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</si>
  <si>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</si>
  <si>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</si>
  <si>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</si>
  <si>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</si>
  <si>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</si>
  <si>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</si>
  <si>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</si>
  <si>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</si>
  <si>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</si>
  <si>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</si>
  <si>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</si>
  <si>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</si>
  <si>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</si>
  <si>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</si>
  <si>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</si>
  <si>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</si>
  <si>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</si>
  <si>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</si>
  <si>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</si>
  <si>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</si>
  <si>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</si>
  <si>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</si>
  <si>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</si>
  <si>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</si>
  <si>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</si>
  <si>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</si>
  <si>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</si>
  <si>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</si>
  <si>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</si>
  <si>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</si>
  <si>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</si>
  <si>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</si>
  <si>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</si>
  <si>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</si>
  <si>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</si>
  <si>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</si>
  <si>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</si>
  <si>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</si>
  <si>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</si>
  <si>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</si>
  <si>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</si>
  <si>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</si>
  <si>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</si>
  <si>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</si>
  <si>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</si>
  <si>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</si>
  <si>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</si>
  <si>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</si>
  <si>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</si>
  <si>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</si>
  <si>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</si>
  <si>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</si>
  <si>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</si>
  <si>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</si>
  <si>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</si>
  <si>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</si>
  <si>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</si>
  <si>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</si>
  <si>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</si>
  <si>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</si>
  <si>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</si>
  <si>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</si>
  <si>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</si>
  <si>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</si>
  <si>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</si>
  <si>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</si>
  <si>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</si>
  <si>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</si>
  <si>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</si>
  <si>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</si>
  <si>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</si>
  <si>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</si>
  <si>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</si>
  <si>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</si>
  <si>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</si>
  <si>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</si>
  <si>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</si>
  <si>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</si>
  <si>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</si>
  <si>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</si>
  <si>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</si>
  <si>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</si>
  <si>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</si>
  <si>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</si>
  <si>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</si>
  <si>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</si>
  <si>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</si>
  <si>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</si>
  <si>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</si>
  <si>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</si>
  <si>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</si>
  <si>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</si>
  <si>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</si>
  <si>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</si>
  <si>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</si>
  <si>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</si>
  <si>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</si>
  <si>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</si>
  <si>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</si>
  <si>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</si>
  <si>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</si>
  <si>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</si>
  <si>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</si>
  <si>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</si>
  <si>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</si>
  <si>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</si>
  <si>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</si>
  <si>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</si>
  <si>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</si>
  <si>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</si>
  <si>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</si>
  <si>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</si>
  <si>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</si>
  <si>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</si>
  <si>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</si>
  <si>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</si>
  <si>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</si>
  <si>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</si>
  <si>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</si>
  <si>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</si>
  <si>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</si>
  <si>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</si>
  <si>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</si>
  <si>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</si>
  <si>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</si>
  <si>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</si>
  <si>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</si>
  <si>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</si>
  <si>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</si>
  <si>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</si>
  <si>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</si>
  <si>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</si>
  <si>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</si>
  <si>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</si>
  <si>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</si>
  <si>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</si>
  <si>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</si>
  <si>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</si>
  <si>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</si>
  <si>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</si>
  <si>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</si>
  <si>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</si>
  <si>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</si>
  <si>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</si>
  <si>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</si>
  <si>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</si>
  <si>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</si>
  <si>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</si>
  <si>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</si>
  <si>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</si>
  <si>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</si>
  <si>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</si>
  <si>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</si>
  <si>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</si>
  <si>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</si>
  <si>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</si>
  <si>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</si>
  <si>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</si>
  <si>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</si>
  <si>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</si>
  <si>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</si>
  <si>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</si>
  <si>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</si>
  <si>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</si>
  <si>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</si>
  <si>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</si>
  <si>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</si>
  <si>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</si>
  <si>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</si>
  <si>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</si>
  <si>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</si>
  <si>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</si>
  <si>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</si>
  <si>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</si>
  <si>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</si>
  <si>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</si>
  <si>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</si>
  <si>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</si>
  <si>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</si>
  <si>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</si>
  <si>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</si>
  <si>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</si>
  <si>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</si>
  <si>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</si>
  <si>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</si>
  <si>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</si>
  <si>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</si>
  <si>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</si>
  <si>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</si>
  <si>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</si>
  <si>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</si>
  <si>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</si>
  <si>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</si>
  <si>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</si>
  <si>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</si>
  <si>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</si>
  <si>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</si>
  <si>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</si>
  <si>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</si>
  <si>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</si>
  <si>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</si>
  <si>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</si>
  <si>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</si>
  <si>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</si>
  <si>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</si>
  <si>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</si>
  <si>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</si>
  <si>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</si>
  <si>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</si>
  <si>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</si>
  <si>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</si>
  <si>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</si>
  <si>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</si>
  <si>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</si>
  <si>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</si>
  <si>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</si>
  <si>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</si>
  <si>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</si>
  <si>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</si>
  <si>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</si>
  <si>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</si>
  <si>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</si>
  <si>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</si>
  <si>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</si>
  <si>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</si>
  <si>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</si>
  <si>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</si>
  <si>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</si>
  <si>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</si>
  <si>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</si>
  <si>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</si>
  <si>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</si>
  <si>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</si>
  <si>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</si>
  <si>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</si>
  <si>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</si>
  <si>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</si>
  <si>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</si>
  <si>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</si>
  <si>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</si>
  <si>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</si>
  <si>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</si>
  <si>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</si>
  <si>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</si>
  <si>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</si>
  <si>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</si>
  <si>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</si>
  <si>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</si>
  <si>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</si>
  <si>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</si>
  <si>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</si>
  <si>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</si>
  <si>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</si>
  <si>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</si>
  <si>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</si>
  <si>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</si>
  <si>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</si>
  <si>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</si>
  <si>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</si>
  <si>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</si>
  <si>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</si>
  <si>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</si>
  <si>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</si>
  <si>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</si>
  <si>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</si>
  <si>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</si>
  <si>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</si>
  <si>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</si>
  <si>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</si>
  <si>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</si>
  <si>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</si>
  <si>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</si>
  <si>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</si>
  <si>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</si>
  <si>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</si>
  <si>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</si>
  <si>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</si>
  <si>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</si>
  <si>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</si>
  <si>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</si>
  <si>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</si>
  <si>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</si>
  <si>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</si>
  <si>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</si>
  <si>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</si>
  <si>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</si>
  <si>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</si>
  <si>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</si>
  <si>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</si>
  <si>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</si>
  <si>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</si>
  <si>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</si>
  <si>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</si>
  <si>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</si>
  <si>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</si>
  <si>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</si>
  <si>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</si>
  <si>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</si>
  <si>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</si>
  <si>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</si>
  <si>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</si>
  <si>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</si>
  <si>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</si>
  <si>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</si>
  <si>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</si>
  <si>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</si>
  <si>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</si>
  <si>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</si>
  <si>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</si>
  <si>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</si>
  <si>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</si>
  <si>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</si>
  <si>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</si>
  <si>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</si>
  <si>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</si>
  <si>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</si>
  <si>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</si>
  <si>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</si>
  <si>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</si>
  <si>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</si>
  <si>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</si>
  <si>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</si>
  <si>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</si>
  <si>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</si>
  <si>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</si>
  <si>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</si>
  <si>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</si>
  <si>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</si>
  <si>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</si>
  <si>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</si>
  <si>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</si>
  <si>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</si>
  <si>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</si>
  <si>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</si>
  <si>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</si>
  <si>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</si>
  <si>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</si>
  <si>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</si>
  <si>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</si>
  <si>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</si>
  <si>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</si>
  <si>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</si>
  <si>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</si>
  <si>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</si>
  <si>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</si>
  <si>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</si>
  <si>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</si>
  <si>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</si>
  <si>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</si>
  <si>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</si>
  <si>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</si>
  <si>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</si>
  <si>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</si>
  <si>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</si>
  <si>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</si>
  <si>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</si>
  <si>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</si>
  <si>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</si>
  <si>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</si>
  <si>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</si>
  <si>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</si>
  <si>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</si>
  <si>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</si>
  <si>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</si>
  <si>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</si>
  <si>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</si>
  <si>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</si>
  <si>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</si>
  <si>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</si>
  <si>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</si>
  <si>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</si>
  <si>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</si>
  <si>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</si>
  <si>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</si>
  <si>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</si>
  <si>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</si>
  <si>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</si>
  <si>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</si>
  <si>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</si>
  <si>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</si>
  <si>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</si>
  <si>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</si>
  <si>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</si>
  <si>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</si>
  <si>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</si>
  <si>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</si>
  <si>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</si>
  <si>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</si>
  <si>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</si>
  <si>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</si>
  <si>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</si>
  <si>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</si>
  <si>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</si>
  <si>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</si>
  <si>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</si>
  <si>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</si>
  <si>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</si>
  <si>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</si>
  <si>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</si>
  <si>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</si>
  <si>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</si>
  <si>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</si>
  <si>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</si>
  <si>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</si>
  <si>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</si>
  <si>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</si>
  <si>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</si>
  <si>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</si>
  <si>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</si>
  <si>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</si>
  <si>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</si>
  <si>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</si>
  <si>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</si>
  <si>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</si>
  <si>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</si>
  <si>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</si>
  <si>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</si>
  <si>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</si>
  <si>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</si>
  <si>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</si>
  <si>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</si>
  <si>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</si>
  <si>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</si>
  <si>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</si>
  <si>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</si>
  <si>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</si>
  <si>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</si>
  <si>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</si>
  <si>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</si>
  <si>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</si>
  <si>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</si>
  <si>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</si>
  <si>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</si>
  <si>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</si>
  <si>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</si>
  <si>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</si>
  <si>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</si>
  <si>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</si>
  <si>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</si>
  <si>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</si>
  <si>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</si>
  <si>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</si>
  <si>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</si>
  <si>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</si>
  <si>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</si>
  <si>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</si>
  <si>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</si>
  <si>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</si>
  <si>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</si>
  <si>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</si>
  <si>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</si>
  <si>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</si>
  <si>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</si>
  <si>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</si>
  <si>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</si>
  <si>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</si>
  <si>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</si>
  <si>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</si>
  <si>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</si>
  <si>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</si>
  <si>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</si>
  <si>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</si>
  <si>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</si>
  <si>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</si>
  <si>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</si>
  <si>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</si>
  <si>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</si>
  <si>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</si>
  <si>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</si>
  <si>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</si>
  <si>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</si>
  <si>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</si>
  <si>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</si>
  <si>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</si>
  <si>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</si>
  <si>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</si>
  <si>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</si>
  <si>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</si>
  <si>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</si>
  <si>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</si>
  <si>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</si>
  <si>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</si>
  <si>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</si>
  <si>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</si>
  <si>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</si>
  <si>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</si>
  <si>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</si>
  <si>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</si>
  <si>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</si>
  <si>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</si>
  <si>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</si>
  <si>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</si>
  <si>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</si>
  <si>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</si>
  <si>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</si>
  <si>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</si>
  <si>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</si>
  <si>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</si>
  <si>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</si>
  <si>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</si>
  <si>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</si>
  <si>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</si>
  <si>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</si>
  <si>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</si>
  <si>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</si>
  <si>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</si>
  <si>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</si>
  <si>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</si>
  <si>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</si>
  <si>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</si>
  <si>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</si>
  <si>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</si>
  <si>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</si>
  <si>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</si>
  <si>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</si>
  <si>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</si>
  <si>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</si>
  <si>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</si>
  <si>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</si>
  <si>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</si>
  <si>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</si>
  <si>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</si>
  <si>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</si>
  <si>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</si>
  <si>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</si>
  <si>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</si>
  <si>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</si>
  <si>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</si>
  <si>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</si>
  <si>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</si>
  <si>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</si>
  <si>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</si>
  <si>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</si>
  <si>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</si>
  <si>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</si>
  <si>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</si>
  <si>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</si>
  <si>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</si>
  <si>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</si>
  <si>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</si>
  <si>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</si>
  <si>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</si>
  <si>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</si>
  <si>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</si>
  <si>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</si>
  <si>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</si>
  <si>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</si>
  <si>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</si>
  <si>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</si>
  <si>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</si>
  <si>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</si>
  <si>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</si>
  <si>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</si>
  <si>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</si>
  <si>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</si>
  <si>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</si>
  <si>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</si>
  <si>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</si>
  <si>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</si>
  <si>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</si>
  <si>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</si>
  <si>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</si>
  <si>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</si>
  <si>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</si>
  <si>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</si>
  <si>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</si>
  <si>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</si>
  <si>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</si>
  <si>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</si>
  <si>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</si>
  <si>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</si>
  <si>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</si>
  <si>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</si>
  <si>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</si>
  <si>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</si>
  <si>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</si>
  <si>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</si>
  <si>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</si>
  <si>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</si>
  <si>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</si>
  <si>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</si>
  <si>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</si>
  <si>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</si>
  <si>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</si>
  <si>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</si>
  <si>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</si>
  <si>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</si>
  <si>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</si>
  <si>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</si>
  <si>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</si>
  <si>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</si>
  <si>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</si>
  <si>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</si>
  <si>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</si>
  <si>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</si>
  <si>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</si>
  <si>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</si>
  <si>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</si>
  <si>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</si>
  <si>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</si>
  <si>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</si>
  <si>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</si>
  <si>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</si>
  <si>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</si>
  <si>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</si>
  <si>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</si>
  <si>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</si>
  <si>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</si>
  <si>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</si>
  <si>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</si>
  <si>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</si>
  <si>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</si>
  <si>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</si>
  <si>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</si>
  <si>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</si>
  <si>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</si>
  <si>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</si>
  <si>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</si>
  <si>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</si>
  <si>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</si>
  <si>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</si>
  <si>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</si>
  <si>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</si>
  <si>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</si>
  <si>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</si>
  <si>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</si>
  <si>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</si>
  <si>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</si>
  <si>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</si>
  <si>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</si>
  <si>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</si>
  <si>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</si>
  <si>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</si>
  <si>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</si>
  <si>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</si>
  <si>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</si>
  <si>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</si>
  <si>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</si>
  <si>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</si>
  <si>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</si>
  <si>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</si>
  <si>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</si>
  <si>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</si>
  <si>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</si>
  <si>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</si>
  <si>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</si>
  <si>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</si>
  <si>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</si>
  <si>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</si>
  <si>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</si>
  <si>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</si>
  <si>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</si>
  <si>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</si>
  <si>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</si>
  <si>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</si>
  <si>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</si>
  <si>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</si>
  <si>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</si>
  <si>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</si>
  <si>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</si>
  <si>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</si>
  <si>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</si>
  <si>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</si>
  <si>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</si>
  <si>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</si>
  <si>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</si>
  <si>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</si>
  <si>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</si>
  <si>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</si>
  <si>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</si>
  <si>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</si>
  <si>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</si>
  <si>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</si>
  <si>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</si>
  <si>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</si>
  <si>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</si>
  <si>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</si>
  <si>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</si>
  <si>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</si>
  <si>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</si>
  <si>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</si>
  <si>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</si>
  <si>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</si>
  <si>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</si>
  <si>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</si>
  <si>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</si>
  <si>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</si>
  <si>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</si>
  <si>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</si>
  <si>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</si>
  <si>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</si>
  <si>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</si>
  <si>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</si>
  <si>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</si>
  <si>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</si>
  <si>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</si>
  <si>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</si>
  <si>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</si>
  <si>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</si>
  <si>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</si>
  <si>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</si>
  <si>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</si>
  <si>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</si>
  <si>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</si>
  <si>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</si>
  <si>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</si>
  <si>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</si>
  <si>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</si>
  <si>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</si>
  <si>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</si>
  <si>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</si>
  <si>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</si>
  <si>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</si>
  <si>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</si>
  <si>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</si>
  <si>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</si>
  <si>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</si>
  <si>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</si>
  <si>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</si>
  <si>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</si>
  <si>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</si>
  <si>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</si>
  <si>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</si>
  <si>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</si>
  <si>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</si>
  <si>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</si>
  <si>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</si>
  <si>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</si>
  <si>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</si>
  <si>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</si>
  <si>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</si>
  <si>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</si>
  <si>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</si>
  <si>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</si>
  <si>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</si>
  <si>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</si>
  <si>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</si>
  <si>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</si>
  <si>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</si>
  <si>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</si>
  <si>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</si>
  <si>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</si>
  <si>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</si>
  <si>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</si>
  <si>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</si>
  <si>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</si>
  <si>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</si>
  <si>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</si>
  <si>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</si>
  <si>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</si>
  <si>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</si>
  <si>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</si>
  <si>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</si>
  <si>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</si>
  <si>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</si>
  <si>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</si>
  <si>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</si>
  <si>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</si>
  <si>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</si>
  <si>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</si>
  <si>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</si>
  <si>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</si>
  <si>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</si>
  <si>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</si>
  <si>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</si>
  <si>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</si>
  <si>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</si>
  <si>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</si>
  <si>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</si>
  <si>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</si>
  <si>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</si>
  <si>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</si>
  <si>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</si>
  <si>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</si>
  <si>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</si>
  <si>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</si>
  <si>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</si>
  <si>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</si>
  <si>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</si>
  <si>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</si>
  <si>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</si>
  <si>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</si>
  <si>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</si>
  <si>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</si>
  <si>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</si>
  <si>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</si>
  <si>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</si>
  <si>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</si>
  <si>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</si>
  <si>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</si>
  <si>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</si>
  <si>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</si>
  <si>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</si>
  <si>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</si>
  <si>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</si>
  <si>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</si>
  <si>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</si>
  <si>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</si>
  <si>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</si>
  <si>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</si>
  <si>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</si>
  <si>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</si>
  <si>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</si>
  <si>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</si>
  <si>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</si>
  <si>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</si>
  <si>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</si>
  <si>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</si>
  <si>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</si>
  <si>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</si>
  <si>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</si>
  <si>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</si>
  <si>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</si>
  <si>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</si>
  <si>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</si>
  <si>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</si>
  <si>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</si>
  <si>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</si>
  <si>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</si>
  <si>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</si>
  <si>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</si>
  <si>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</si>
  <si>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</si>
  <si>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</si>
  <si>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</si>
  <si>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</si>
  <si>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</si>
  <si>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</si>
  <si>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</si>
  <si>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</si>
  <si>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</si>
  <si>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</si>
  <si>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</si>
  <si>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</si>
  <si>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</si>
  <si>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</si>
  <si>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</si>
  <si>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</si>
  <si>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</si>
  <si>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</si>
  <si>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</si>
  <si>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</si>
  <si>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</si>
  <si>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</si>
  <si>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</si>
  <si>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</si>
  <si>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</si>
  <si>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</si>
  <si>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</si>
  <si>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</si>
  <si>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</si>
  <si>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</si>
  <si>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</si>
  <si>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</si>
  <si>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</si>
  <si>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</si>
  <si>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</si>
  <si>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</si>
  <si>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</si>
  <si>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</si>
  <si>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</si>
  <si>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</si>
  <si>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</si>
  <si>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</si>
  <si>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</si>
  <si>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</si>
  <si>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</si>
  <si>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</si>
  <si>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</si>
  <si>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</si>
  <si>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</si>
  <si>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</si>
  <si>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</si>
  <si>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</si>
  <si>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</si>
  <si>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</si>
  <si>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</si>
  <si>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</si>
  <si>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</si>
  <si>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</si>
  <si>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</si>
  <si>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</si>
  <si>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</si>
  <si>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</si>
  <si>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</si>
  <si>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</si>
  <si>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</si>
  <si>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</si>
  <si>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</si>
  <si>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</si>
  <si>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</si>
  <si>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</si>
  <si>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</si>
  <si>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</si>
  <si>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</si>
  <si>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</si>
  <si>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</si>
  <si>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</si>
  <si>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</si>
  <si>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</si>
  <si>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</si>
  <si>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</si>
  <si>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</si>
  <si>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</si>
  <si>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</si>
  <si>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</si>
  <si>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</si>
  <si>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</si>
  <si>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</si>
  <si>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</si>
  <si>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</si>
  <si>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</si>
  <si>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</si>
  <si>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</si>
  <si>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</si>
  <si>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</si>
  <si>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</si>
  <si>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</si>
  <si>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</si>
  <si>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</si>
  <si>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</si>
  <si>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</si>
  <si>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</si>
  <si>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</si>
  <si>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</si>
  <si>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</si>
  <si>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</si>
  <si>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</si>
  <si>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</si>
  <si>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</si>
  <si>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</si>
  <si>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</si>
  <si>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</si>
  <si>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</si>
  <si>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</si>
  <si>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</si>
  <si>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</si>
  <si>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</si>
  <si>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</si>
  <si>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</si>
  <si>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</si>
  <si>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</si>
  <si>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</si>
  <si>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</si>
  <si>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</si>
  <si>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</si>
  <si>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</si>
  <si>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</si>
  <si>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</si>
  <si>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</si>
  <si>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</si>
  <si>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</si>
  <si>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</si>
  <si>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</si>
  <si>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</si>
  <si>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</si>
  <si>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</si>
  <si>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</si>
  <si>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</si>
  <si>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</si>
  <si>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</si>
  <si>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</si>
  <si>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</si>
  <si>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</si>
  <si>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</si>
  <si>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</si>
  <si>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</si>
  <si>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</si>
  <si>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</si>
  <si>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</si>
  <si>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</si>
  <si>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</si>
  <si>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</si>
  <si>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</si>
  <si>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</si>
  <si>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</si>
  <si>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</si>
  <si>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</si>
  <si>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</si>
  <si>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</si>
  <si>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</si>
  <si>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</si>
  <si>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</si>
  <si>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</si>
  <si>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</si>
  <si>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</si>
  <si>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</si>
  <si>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</si>
  <si>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</si>
  <si>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</si>
  <si>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</si>
  <si>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</si>
  <si>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</si>
  <si>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</si>
  <si>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</si>
  <si>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</si>
  <si>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</si>
  <si>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</si>
  <si>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</si>
  <si>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</si>
  <si>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</si>
  <si>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</si>
  <si>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</si>
  <si>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</si>
  <si>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</si>
  <si>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</si>
  <si>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</si>
  <si>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</si>
  <si>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</si>
  <si>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</si>
  <si>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</si>
  <si>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</si>
  <si>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</si>
  <si>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</si>
  <si>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</si>
  <si>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</si>
  <si>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</si>
  <si>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</si>
  <si>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</si>
  <si>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</si>
  <si>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</si>
  <si>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</si>
  <si>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</si>
  <si>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</si>
  <si>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</si>
  <si>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</si>
  <si>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</si>
  <si>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</si>
  <si>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</si>
  <si>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</si>
  <si>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</si>
  <si>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</si>
  <si>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</si>
  <si>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</si>
  <si>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</si>
  <si>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</si>
  <si>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</si>
  <si>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</si>
  <si>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</si>
  <si>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</si>
  <si>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</si>
  <si>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</si>
  <si>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</si>
  <si>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</si>
  <si>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</si>
  <si>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</si>
  <si>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</si>
  <si>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</si>
  <si>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</si>
  <si>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</si>
  <si>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</si>
  <si>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</si>
  <si>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</si>
  <si>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</si>
  <si>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</si>
  <si>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</si>
  <si>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</si>
  <si>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</si>
  <si>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</si>
  <si>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</si>
  <si>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</si>
  <si>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</si>
  <si>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</si>
  <si>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</si>
  <si>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</si>
  <si>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</si>
  <si>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</si>
  <si>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</si>
  <si>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</si>
  <si>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</si>
  <si>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</si>
  <si>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</si>
  <si>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</si>
  <si>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</si>
  <si>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</si>
  <si>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</si>
  <si>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</si>
  <si>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</si>
  <si>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</si>
  <si>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</si>
  <si>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</si>
  <si>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</si>
  <si>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</si>
  <si>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</si>
  <si>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</si>
  <si>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</si>
  <si>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</si>
  <si>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</si>
  <si>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</si>
  <si>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</si>
  <si>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</si>
  <si>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</si>
  <si>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</si>
  <si>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</si>
  <si>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</si>
  <si>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</si>
  <si>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</si>
  <si>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</si>
  <si>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</si>
  <si>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</si>
  <si>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</si>
  <si>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</si>
  <si>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</si>
  <si>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</si>
  <si>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</si>
  <si>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</si>
  <si>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</si>
  <si>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</si>
  <si>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</si>
  <si>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</si>
  <si>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</si>
  <si>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</si>
  <si>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</si>
  <si>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</si>
  <si>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</si>
  <si>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</si>
  <si>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</si>
  <si>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</si>
  <si>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</si>
  <si>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</si>
  <si>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</si>
  <si>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</si>
  <si>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</si>
  <si>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</si>
  <si>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</si>
  <si>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</si>
  <si>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</si>
  <si>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</si>
  <si>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</si>
  <si>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</si>
  <si>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</si>
  <si>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</si>
  <si>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</si>
  <si>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</si>
  <si>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</si>
  <si>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</si>
  <si>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</si>
  <si>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</si>
  <si>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</si>
  <si>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</si>
  <si>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</si>
  <si>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</si>
  <si>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</si>
  <si>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</si>
  <si>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</si>
  <si>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</si>
  <si>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</si>
  <si>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</si>
  <si>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</si>
  <si>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</si>
  <si>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</si>
  <si>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</si>
  <si>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</si>
  <si>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</si>
  <si>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</si>
  <si>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</si>
  <si>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</si>
  <si>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</si>
  <si>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</si>
  <si>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</si>
  <si>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</si>
  <si>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</si>
  <si>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</si>
  <si>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</si>
  <si>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</si>
  <si>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</si>
  <si>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</si>
  <si>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</si>
  <si>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</si>
  <si>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</si>
  <si>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</si>
  <si>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</si>
  <si>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</si>
  <si>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</si>
  <si>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</si>
  <si>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</si>
  <si>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</si>
  <si>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</si>
  <si>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</si>
  <si>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</si>
  <si>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</si>
  <si>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</si>
  <si>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</si>
  <si>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</si>
  <si>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</si>
  <si>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</si>
  <si>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</si>
  <si>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</si>
  <si>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</si>
  <si>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</si>
  <si>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</si>
  <si>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</si>
  <si>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</si>
  <si>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</si>
  <si>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</si>
  <si>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</si>
  <si>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</si>
  <si>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</si>
  <si>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</si>
  <si>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</si>
  <si>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</si>
  <si>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</si>
  <si>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</si>
  <si>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</si>
  <si>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</si>
  <si>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</si>
  <si>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</si>
  <si>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</si>
  <si>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</si>
  <si>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</si>
  <si>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</si>
  <si>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</si>
  <si>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</si>
  <si>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</si>
  <si>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</si>
  <si>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</si>
  <si>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</si>
  <si>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</si>
  <si>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</si>
  <si>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</si>
  <si>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</si>
  <si>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</si>
  <si>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</si>
  <si>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</si>
  <si>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</si>
  <si>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</si>
  <si>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</si>
  <si>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</si>
  <si>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</si>
  <si>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</si>
  <si>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</si>
  <si>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</si>
  <si>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</si>
  <si>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</si>
  <si>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</si>
  <si>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</si>
  <si>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</si>
  <si>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</si>
  <si>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</si>
  <si>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</si>
  <si>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</si>
  <si>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</si>
  <si>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</si>
  <si>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</si>
  <si>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</si>
  <si>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</si>
  <si>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</si>
  <si>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</si>
  <si>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</si>
  <si>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</si>
  <si>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</si>
  <si>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</si>
  <si>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</si>
  <si>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</si>
  <si>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</si>
  <si>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</si>
  <si>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</si>
  <si>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</si>
  <si>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</si>
  <si>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</si>
  <si>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</si>
  <si>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</si>
  <si>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</si>
  <si>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</si>
  <si>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</si>
  <si>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</si>
  <si>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</si>
  <si>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</si>
  <si>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</si>
  <si>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</si>
  <si>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</si>
  <si>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</si>
  <si>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</si>
  <si>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</si>
  <si>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</si>
  <si>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</si>
  <si>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</si>
  <si>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</si>
  <si>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</si>
  <si>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</si>
  <si>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</si>
  <si>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</si>
  <si>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</si>
  <si>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</si>
  <si>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</si>
  <si>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</si>
  <si>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</si>
  <si>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</si>
  <si>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</si>
  <si>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</si>
  <si>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</si>
  <si>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</si>
  <si>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</si>
  <si>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</si>
  <si>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</si>
  <si>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</si>
  <si>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</si>
  <si>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</si>
  <si>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</si>
  <si>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</si>
  <si>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</si>
  <si>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</si>
  <si>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</si>
  <si>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</si>
  <si>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</si>
  <si>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</si>
  <si>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</si>
  <si>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</si>
  <si>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</si>
  <si>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</si>
  <si>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</si>
  <si>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</si>
  <si>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</si>
  <si>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</si>
  <si>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</si>
  <si>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</si>
  <si>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</si>
  <si>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</si>
  <si>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</si>
  <si>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</si>
  <si>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</si>
  <si>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</si>
  <si>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</si>
  <si>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</si>
  <si>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</si>
  <si>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</si>
  <si>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</si>
  <si>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</si>
  <si>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</si>
  <si>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</si>
  <si>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</si>
  <si>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</si>
  <si>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</si>
  <si>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</si>
  <si>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</si>
  <si>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</si>
  <si>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</si>
  <si>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</si>
  <si>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</si>
  <si>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</si>
  <si>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</si>
  <si>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</si>
  <si>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</si>
  <si>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</si>
  <si>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</si>
  <si>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</si>
  <si>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</si>
  <si>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</si>
  <si>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</si>
  <si>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</si>
  <si>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</si>
  <si>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</si>
  <si>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</si>
  <si>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</si>
  <si>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</si>
  <si>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</si>
  <si>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</si>
  <si>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</si>
  <si>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</si>
  <si>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</si>
  <si>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</si>
  <si>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</si>
  <si>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</si>
  <si>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</si>
  <si>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</si>
  <si>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</si>
  <si>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</si>
  <si>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</si>
  <si>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</si>
  <si>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</si>
  <si>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</si>
  <si>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</si>
  <si>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</si>
  <si>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</si>
  <si>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</si>
  <si>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</si>
  <si>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</si>
  <si>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</si>
  <si>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</si>
  <si>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</si>
  <si>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</si>
  <si>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</si>
  <si>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</si>
  <si>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</si>
  <si>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</si>
  <si>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</si>
  <si>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</si>
  <si>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</si>
  <si>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</si>
  <si>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</si>
  <si>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</si>
  <si>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</si>
  <si>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</si>
  <si>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</si>
  <si>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</si>
  <si>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</si>
  <si>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</si>
  <si>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</si>
  <si>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</si>
  <si>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</si>
  <si>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</si>
  <si>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</si>
  <si>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</si>
  <si>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</si>
  <si>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</si>
  <si>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</si>
  <si>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</si>
  <si>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</si>
  <si>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</si>
  <si>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</si>
  <si>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</si>
  <si>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</si>
  <si>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</si>
  <si>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</si>
  <si>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</si>
  <si>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</si>
  <si>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</si>
  <si>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</si>
  <si>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</si>
  <si>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</si>
  <si>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</si>
  <si>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</si>
  <si>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</si>
  <si>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</si>
  <si>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</si>
  <si>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</si>
  <si>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</si>
  <si>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</si>
  <si>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</si>
  <si>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</si>
  <si>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</si>
  <si>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</si>
  <si>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</si>
  <si>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</si>
  <si>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</si>
  <si>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</si>
  <si>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</si>
  <si>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</si>
  <si>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</si>
  <si>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</si>
  <si>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</si>
  <si>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</si>
  <si>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</si>
  <si>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</si>
  <si>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</si>
  <si>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</si>
  <si>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</si>
  <si>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</si>
  <si>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</si>
  <si>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</si>
  <si>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</si>
  <si>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</si>
  <si>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</si>
  <si>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</si>
  <si>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</si>
  <si>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</si>
  <si>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</si>
  <si>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</si>
  <si>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</si>
  <si>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</si>
  <si>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</si>
  <si>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</si>
  <si>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</si>
  <si>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</si>
  <si>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</si>
  <si>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</si>
  <si>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</si>
  <si>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</si>
  <si>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</si>
  <si>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</si>
  <si>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</si>
  <si>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</si>
  <si>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</si>
  <si>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</si>
  <si>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</si>
  <si>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</si>
  <si>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</si>
  <si>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</si>
  <si>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</si>
  <si>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</si>
  <si>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</si>
  <si>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</si>
  <si>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</si>
  <si>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</si>
  <si>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</si>
  <si>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</si>
  <si>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</si>
  <si>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</si>
  <si>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</si>
  <si>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</si>
  <si>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</si>
  <si>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</si>
  <si>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</si>
  <si>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</si>
  <si>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</si>
  <si>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</si>
  <si>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</si>
  <si>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</si>
  <si>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</si>
  <si>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</si>
  <si>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</si>
  <si>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</si>
  <si>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</si>
  <si>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</si>
  <si>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</si>
  <si>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</si>
  <si>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</si>
  <si>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</si>
  <si>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</si>
  <si>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</si>
  <si>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</si>
  <si>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</si>
  <si>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</si>
  <si>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</si>
  <si>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</si>
  <si>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</si>
  <si>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</si>
  <si>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</si>
  <si>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</si>
  <si>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</si>
  <si>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</si>
  <si>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</si>
  <si>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</si>
  <si>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</si>
  <si>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</si>
  <si>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</si>
  <si>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</si>
  <si>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</si>
  <si>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</si>
  <si>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</si>
  <si>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</si>
  <si>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</si>
  <si>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</si>
  <si>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</si>
  <si>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</si>
  <si>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</si>
  <si>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</si>
  <si>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</si>
  <si>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</si>
  <si>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</si>
  <si>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</si>
  <si>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</si>
  <si>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</si>
  <si>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</si>
  <si>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</si>
  <si>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</si>
  <si>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</si>
  <si>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</si>
  <si>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</si>
  <si>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</si>
  <si>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</si>
  <si>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</si>
  <si>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</si>
  <si>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</si>
  <si>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</si>
  <si>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</si>
  <si>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</si>
  <si>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</si>
  <si>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</si>
  <si>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</si>
  <si>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</si>
  <si>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</si>
  <si>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</si>
  <si>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</si>
  <si>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</si>
  <si>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</si>
  <si>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</si>
  <si>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</si>
  <si>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</si>
  <si>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</si>
  <si>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</si>
  <si>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</si>
  <si>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</si>
  <si>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</si>
  <si>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</si>
  <si>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</si>
  <si>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</si>
  <si>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</si>
  <si>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</si>
  <si>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</si>
  <si>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</si>
  <si>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</si>
  <si>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</si>
  <si>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</si>
  <si>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</si>
  <si>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</si>
  <si>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</si>
  <si>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</si>
  <si>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</si>
  <si>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</si>
  <si>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</si>
  <si>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</si>
  <si>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</si>
  <si>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</si>
  <si>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</si>
  <si>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</si>
  <si>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</si>
  <si>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</si>
  <si>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</si>
  <si>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</si>
  <si>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</si>
  <si>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</si>
  <si>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</si>
  <si>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</si>
  <si>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</si>
  <si>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</si>
  <si>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</si>
  <si>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</si>
  <si>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</si>
  <si>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</si>
  <si>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</si>
  <si>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</si>
  <si>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</si>
  <si>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</si>
  <si>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</si>
  <si>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</si>
  <si>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</si>
  <si>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</si>
  <si>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</si>
  <si>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</si>
  <si>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</si>
  <si>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</si>
  <si>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</si>
  <si>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</si>
  <si>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</si>
  <si>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</si>
  <si>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</si>
  <si>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</si>
  <si>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</si>
  <si>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</si>
  <si>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</si>
  <si>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</si>
  <si>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</si>
  <si>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</si>
  <si>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</si>
  <si>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</si>
  <si>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</si>
  <si>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</si>
  <si>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</si>
  <si>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</si>
  <si>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</si>
  <si>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</si>
  <si>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</si>
  <si>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</si>
  <si>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</si>
  <si>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</si>
  <si>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</si>
  <si>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</si>
  <si>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</si>
  <si>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</si>
  <si>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</si>
  <si>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</si>
  <si>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</si>
  <si>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</si>
  <si>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</si>
  <si>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</si>
  <si>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</si>
  <si>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</si>
  <si>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</si>
  <si>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</si>
  <si>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</si>
  <si>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</si>
  <si>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</si>
  <si>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</si>
  <si>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</si>
  <si>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</si>
  <si>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</si>
  <si>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</si>
  <si>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</si>
  <si>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</si>
  <si>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</si>
  <si>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</si>
  <si>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</si>
  <si>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</si>
  <si>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</si>
  <si>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</si>
  <si>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</si>
  <si>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</si>
  <si>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</si>
  <si>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</si>
  <si>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</si>
  <si>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</si>
  <si>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</si>
  <si>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</si>
  <si>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</si>
  <si>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</si>
  <si>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</si>
  <si>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</si>
  <si>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</si>
  <si>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</si>
  <si>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</si>
  <si>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</si>
  <si>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</si>
  <si>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</si>
  <si>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</si>
  <si>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</si>
  <si>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</si>
  <si>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</si>
  <si>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</si>
  <si>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</si>
  <si>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</si>
  <si>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</si>
  <si>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</si>
  <si>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</si>
  <si>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</si>
  <si>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</si>
  <si>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</si>
  <si>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</si>
  <si>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</si>
  <si>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</si>
  <si>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</si>
  <si>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</si>
  <si>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</si>
  <si>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</si>
  <si>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</si>
  <si>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</si>
  <si>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</si>
  <si>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</si>
  <si>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</si>
  <si>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</si>
  <si>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</si>
  <si>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</si>
  <si>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</si>
  <si>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</si>
  <si>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</si>
  <si>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</si>
  <si>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</si>
  <si>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</si>
  <si>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</si>
  <si>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</si>
  <si>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</si>
  <si>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</si>
  <si>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</si>
  <si>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</si>
  <si>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</si>
  <si>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</si>
  <si>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</si>
  <si>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</si>
  <si>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</si>
  <si>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</si>
  <si>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</si>
  <si>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</si>
  <si>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</si>
  <si>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</si>
  <si>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</si>
  <si>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</si>
  <si>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</si>
  <si>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</si>
  <si>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</si>
  <si>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</si>
  <si>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</si>
  <si>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</si>
  <si>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</si>
  <si>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</si>
  <si>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</si>
  <si>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</si>
  <si>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</si>
  <si>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</si>
  <si>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</si>
  <si>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</si>
  <si>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</si>
  <si>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</si>
  <si>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</si>
  <si>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</si>
  <si>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</si>
  <si>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</si>
  <si>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</si>
  <si>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</si>
  <si>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</si>
  <si>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</si>
  <si>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</si>
  <si>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</si>
  <si>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</si>
  <si>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</si>
  <si>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</si>
  <si>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</si>
  <si>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</si>
  <si>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</si>
  <si>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</si>
  <si>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</si>
  <si>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</si>
  <si>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</si>
  <si>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</si>
  <si>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</si>
  <si>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</si>
  <si>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</si>
  <si>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</si>
  <si>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</si>
  <si>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</si>
  <si>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</si>
  <si>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</si>
  <si>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</si>
  <si>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</si>
  <si>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</si>
  <si>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</si>
  <si>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</si>
  <si>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</si>
  <si>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</si>
  <si>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</si>
  <si>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</si>
  <si>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</si>
  <si>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</si>
  <si>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</si>
  <si>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</si>
  <si>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</si>
  <si>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</si>
  <si>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</si>
  <si>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</si>
  <si>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</si>
  <si>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</si>
  <si>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</si>
  <si>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</si>
  <si>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</si>
  <si>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</si>
  <si>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</si>
  <si>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</si>
  <si>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</si>
  <si>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</si>
  <si>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</si>
  <si>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</si>
  <si>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</si>
  <si>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</si>
  <si>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</si>
  <si>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</si>
  <si>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</si>
  <si>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</si>
  <si>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</si>
  <si>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</si>
  <si>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</si>
  <si>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</si>
  <si>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</si>
  <si>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</si>
  <si>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</si>
  <si>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</si>
  <si>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</si>
  <si>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</si>
  <si>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</si>
  <si>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</si>
  <si>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</si>
  <si>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</si>
  <si>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</si>
  <si>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</si>
  <si>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</si>
  <si>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</si>
  <si>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</si>
  <si>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</si>
  <si>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</si>
  <si>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</si>
  <si>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</si>
  <si>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</si>
  <si>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</si>
  <si>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</si>
  <si>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</si>
  <si>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</si>
  <si>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</si>
  <si>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</si>
  <si>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</si>
  <si>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</si>
  <si>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</si>
  <si>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</si>
  <si>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</si>
  <si>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</si>
  <si>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</si>
  <si>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</si>
  <si>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</si>
  <si>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</si>
  <si>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</si>
  <si>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</si>
  <si>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</si>
  <si>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</si>
  <si>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</si>
  <si>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</si>
  <si>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</si>
  <si>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</si>
  <si>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</si>
  <si>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</si>
  <si>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</si>
  <si>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</si>
  <si>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</si>
  <si>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</si>
  <si>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</si>
  <si>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</si>
  <si>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</si>
  <si>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</si>
  <si>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</si>
  <si>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</si>
  <si>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</si>
  <si>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</si>
  <si>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</si>
  <si>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</si>
  <si>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</si>
  <si>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</si>
  <si>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</si>
  <si>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</si>
  <si>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</si>
  <si>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</si>
  <si>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</si>
  <si>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</si>
  <si>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</si>
  <si>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</si>
  <si>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</si>
  <si>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</si>
  <si>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</si>
  <si>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</si>
  <si>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</si>
  <si>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</si>
  <si>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</si>
  <si>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</si>
  <si>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</si>
  <si>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</si>
  <si>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</si>
  <si>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</si>
  <si>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</si>
  <si>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</si>
  <si>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</si>
  <si>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</si>
  <si>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</si>
  <si>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</si>
  <si>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</si>
  <si>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</si>
  <si>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</si>
  <si>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</si>
  <si>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</si>
  <si>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</si>
  <si>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</si>
  <si>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</si>
  <si>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</si>
  <si>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</si>
  <si>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</si>
  <si>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</si>
  <si>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</si>
  <si>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</si>
  <si>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</si>
  <si>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</si>
  <si>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</si>
  <si>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</si>
  <si>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</si>
  <si>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</si>
  <si>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</si>
  <si>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</si>
  <si>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</si>
  <si>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</si>
  <si>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</si>
  <si>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</si>
  <si>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</si>
  <si>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</si>
  <si>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</si>
  <si>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</si>
  <si>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</si>
  <si>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</si>
  <si>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</si>
  <si>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</si>
  <si>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</si>
  <si>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</si>
  <si>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</si>
  <si>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</si>
  <si>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</si>
  <si>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</si>
  <si>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</si>
  <si>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</si>
  <si>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</si>
  <si>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</si>
  <si>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</si>
  <si>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</si>
  <si>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</si>
  <si>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</si>
  <si>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</si>
  <si>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</si>
  <si>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</si>
  <si>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</si>
  <si>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</si>
  <si>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</si>
  <si>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</si>
  <si>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</si>
  <si>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</si>
  <si>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</si>
  <si>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</si>
  <si>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</si>
  <si>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</si>
  <si>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</si>
  <si>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</si>
  <si>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</si>
  <si>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</si>
  <si>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</si>
  <si>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</si>
  <si>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</si>
  <si>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</si>
  <si>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</si>
  <si>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</si>
  <si>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</si>
  <si>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</si>
  <si>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</si>
  <si>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</si>
  <si>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</si>
  <si>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</si>
  <si>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</si>
  <si>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</si>
  <si>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</si>
  <si>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</si>
  <si>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</si>
  <si>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</si>
  <si>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</si>
  <si>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</si>
  <si>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</si>
  <si>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</si>
  <si>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</si>
  <si>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</si>
  <si>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</si>
  <si>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</si>
  <si>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</si>
  <si>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</si>
  <si>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</si>
  <si>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</si>
  <si>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</si>
  <si>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</si>
  <si>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</si>
  <si>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</si>
  <si>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</si>
  <si>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</si>
  <si>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</si>
  <si>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</si>
  <si>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</si>
  <si>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</si>
  <si>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</si>
  <si>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</si>
  <si>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</si>
  <si>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</si>
  <si>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</si>
  <si>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</si>
  <si>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</si>
  <si>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</si>
  <si>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</si>
  <si>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</si>
  <si>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</si>
  <si>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</si>
  <si>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</si>
  <si>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</si>
  <si>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</si>
  <si>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</si>
  <si>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</si>
  <si>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</si>
  <si>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</si>
  <si>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</si>
  <si>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</si>
  <si>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</si>
  <si>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</si>
  <si>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</si>
  <si>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</si>
  <si>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</si>
  <si>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</si>
  <si>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</si>
  <si>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</si>
  <si>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</si>
  <si>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</si>
  <si>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</si>
  <si>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</si>
  <si>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</si>
  <si>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</si>
  <si>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</si>
  <si>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</si>
  <si>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</si>
  <si>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</si>
  <si>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</si>
  <si>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</si>
  <si>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</si>
  <si>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</si>
  <si>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</si>
  <si>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</si>
  <si>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</si>
  <si>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</si>
  <si>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</si>
  <si>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</si>
  <si>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</si>
  <si>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</si>
  <si>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</si>
  <si>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</si>
  <si>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</si>
  <si>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</si>
  <si>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</si>
  <si>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</si>
  <si>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</si>
  <si>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</si>
  <si>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</si>
  <si>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</si>
  <si>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</si>
  <si>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</si>
  <si>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</si>
  <si>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</si>
  <si>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</si>
  <si>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</si>
  <si>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</si>
  <si>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</si>
  <si>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</si>
  <si>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</si>
  <si>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</si>
  <si>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</si>
  <si>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</si>
  <si>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</si>
  <si>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</si>
  <si>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</si>
  <si>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</si>
  <si>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</si>
  <si>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</si>
  <si>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</si>
  <si>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</si>
  <si>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</si>
  <si>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</si>
  <si>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</si>
  <si>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</si>
  <si>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</si>
  <si>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</si>
  <si>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</si>
  <si>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</si>
  <si>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</si>
  <si>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</si>
  <si>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</si>
  <si>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</si>
  <si>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</si>
  <si>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</si>
  <si>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</si>
  <si>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</si>
  <si>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</si>
  <si>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</si>
  <si>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</si>
  <si>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</si>
  <si>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</si>
  <si>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</si>
  <si>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</si>
  <si>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</si>
  <si>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</si>
  <si>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</si>
  <si>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</si>
  <si>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</si>
  <si>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</si>
  <si>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</si>
  <si>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</si>
  <si>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</si>
  <si>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</si>
  <si>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</si>
  <si>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</si>
  <si>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</si>
  <si>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</si>
  <si>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</si>
  <si>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</si>
  <si>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</si>
  <si>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</si>
  <si>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</si>
  <si>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</si>
  <si>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</si>
  <si>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</si>
  <si>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</si>
  <si>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</si>
  <si>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</si>
  <si>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</si>
  <si>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</si>
  <si>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</si>
  <si>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</si>
  <si>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</si>
  <si>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</si>
  <si>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</si>
  <si>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</si>
  <si>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</si>
  <si>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</si>
  <si>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</si>
  <si>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</si>
  <si>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</si>
  <si>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</si>
  <si>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</si>
  <si>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</si>
  <si>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</si>
  <si>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</si>
  <si>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</si>
  <si>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</si>
  <si>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</si>
  <si>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</si>
  <si>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</si>
  <si>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</si>
  <si>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</si>
  <si>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</si>
  <si>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</si>
  <si>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</si>
  <si>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</si>
  <si>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</si>
  <si>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</si>
  <si>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</si>
  <si>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</si>
  <si>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</si>
  <si>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</si>
  <si>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</si>
  <si>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</si>
  <si>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</si>
  <si>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</si>
  <si>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</si>
  <si>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</si>
  <si>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</si>
  <si>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</si>
  <si>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</si>
  <si>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</si>
  <si>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</si>
  <si>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</si>
  <si>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</si>
  <si>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</si>
  <si>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</si>
  <si>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</si>
  <si>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</si>
  <si>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</si>
  <si>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</si>
  <si>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</si>
  <si>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</si>
  <si>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</si>
  <si>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</si>
  <si>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</si>
  <si>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</si>
  <si>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</si>
  <si>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</si>
  <si>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</si>
  <si>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</si>
  <si>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</si>
  <si>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</si>
  <si>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</si>
  <si>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</si>
  <si>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</si>
  <si>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</si>
  <si>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</si>
  <si>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</si>
  <si>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</si>
  <si>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</si>
  <si>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</si>
  <si>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</si>
  <si>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</si>
  <si>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</si>
  <si>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</si>
  <si>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</si>
  <si>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</si>
  <si>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</si>
  <si>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</si>
  <si>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</si>
  <si>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</si>
  <si>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</si>
  <si>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</si>
  <si>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</si>
  <si>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</si>
  <si>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</si>
  <si>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</si>
  <si>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</si>
  <si>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</si>
  <si>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</si>
  <si>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</si>
  <si>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</si>
  <si>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</si>
  <si>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</si>
  <si>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</si>
  <si>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</si>
  <si>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</si>
  <si>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</si>
  <si>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</si>
  <si>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</si>
  <si>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</si>
  <si>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</si>
  <si>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</si>
  <si>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</si>
  <si>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</si>
  <si>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</si>
  <si>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</si>
  <si>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</si>
  <si>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</si>
  <si>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</si>
  <si>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</si>
  <si>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</si>
  <si>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</si>
  <si>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</si>
  <si>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</si>
  <si>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</si>
  <si>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</si>
  <si>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</si>
  <si>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</si>
  <si>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</si>
  <si>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</si>
  <si>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</si>
  <si>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</si>
  <si>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</si>
  <si>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</si>
  <si>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</si>
  <si>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</si>
  <si>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</si>
  <si>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</si>
  <si>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</si>
  <si>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</si>
  <si>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</si>
  <si>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</si>
  <si>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</si>
  <si>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</si>
  <si>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</si>
  <si>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</si>
  <si>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</si>
  <si>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</si>
  <si>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</si>
  <si>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</si>
  <si>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</si>
  <si>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</si>
  <si>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</si>
  <si>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</si>
  <si>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</si>
  <si>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</si>
  <si>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</si>
  <si>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</si>
  <si>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</si>
  <si>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</si>
  <si>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</si>
  <si>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</si>
  <si>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</si>
  <si>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</si>
  <si>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</si>
  <si>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</si>
  <si>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</si>
  <si>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</si>
  <si>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</si>
  <si>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</si>
  <si>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</si>
  <si>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</si>
  <si>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</si>
  <si>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</si>
  <si>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</si>
  <si>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</si>
  <si>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</si>
  <si>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</si>
  <si>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</si>
  <si>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</si>
  <si>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</si>
  <si>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</si>
  <si>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</si>
  <si>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</si>
  <si>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</si>
  <si>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</si>
  <si>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</si>
  <si>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</si>
  <si>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</si>
  <si>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</si>
  <si>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</si>
  <si>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</si>
  <si>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</si>
  <si>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</si>
  <si>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</si>
  <si>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</si>
  <si>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</si>
  <si>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</si>
  <si>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</si>
  <si>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</si>
  <si>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</si>
  <si>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</si>
  <si>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</si>
  <si>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</si>
  <si>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</si>
  <si>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</si>
  <si>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</si>
  <si>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</si>
  <si>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</si>
  <si>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</si>
  <si>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</si>
  <si>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</si>
  <si>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</si>
  <si>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</si>
  <si>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</si>
  <si>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</si>
  <si>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</si>
  <si>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</si>
  <si>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</si>
  <si>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</si>
  <si>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</si>
  <si>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</si>
  <si>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</si>
  <si>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</si>
  <si>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</si>
  <si>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</si>
  <si>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</si>
  <si>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</si>
  <si>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</si>
  <si>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</si>
  <si>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</si>
  <si>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</si>
  <si>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</si>
  <si>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</si>
  <si>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</si>
  <si>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</si>
  <si>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</si>
  <si>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</si>
  <si>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</si>
  <si>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</si>
  <si>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</si>
  <si>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</si>
  <si>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</si>
  <si>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</si>
  <si>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</si>
  <si>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</si>
  <si>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</si>
  <si>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</si>
  <si>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</si>
  <si>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</si>
  <si>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</si>
  <si>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</si>
  <si>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</si>
  <si>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</si>
  <si>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</si>
  <si>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</si>
  <si>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</si>
  <si>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</si>
  <si>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</si>
  <si>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</si>
  <si>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</si>
  <si>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</si>
  <si>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</si>
  <si>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</si>
  <si>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</si>
  <si>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</si>
  <si>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</si>
  <si>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</si>
  <si>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</si>
  <si>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</si>
  <si>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</si>
  <si>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</si>
  <si>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</si>
  <si>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</si>
  <si>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</si>
  <si>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</si>
  <si>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</si>
  <si>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</si>
  <si>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</si>
  <si>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</si>
  <si>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</si>
  <si>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</si>
  <si>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</si>
  <si>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</si>
  <si>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</si>
  <si>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</si>
  <si>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</si>
  <si>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</si>
  <si>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</si>
  <si>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</si>
  <si>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</si>
  <si>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</si>
  <si>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</si>
  <si>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</si>
  <si>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</si>
  <si>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</si>
  <si>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</si>
  <si>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</si>
  <si>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</si>
  <si>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</si>
  <si>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</si>
  <si>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</si>
  <si>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</si>
  <si>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</si>
  <si>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</si>
  <si>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</si>
  <si>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</si>
  <si>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</si>
  <si>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</si>
  <si>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</si>
  <si>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</si>
  <si>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</si>
  <si>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</si>
  <si>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</si>
  <si>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</si>
  <si>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</si>
  <si>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</si>
  <si>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</si>
  <si>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</si>
  <si>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</si>
  <si>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</si>
  <si>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</si>
  <si>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</si>
  <si>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</si>
  <si>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</si>
  <si>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</si>
  <si>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</si>
  <si>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</si>
  <si>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</si>
  <si>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</si>
  <si>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</si>
  <si>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</si>
  <si>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</si>
  <si>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</si>
  <si>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</si>
  <si>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</si>
  <si>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</si>
  <si>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</si>
  <si>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</si>
  <si>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</si>
  <si>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</si>
  <si>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</si>
  <si>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</si>
  <si>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</si>
  <si>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</si>
  <si>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</si>
  <si>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</si>
  <si>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</si>
  <si>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</si>
  <si>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</si>
  <si>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</si>
  <si>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</si>
  <si>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</si>
  <si>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</si>
  <si>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</si>
  <si>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</si>
  <si>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</si>
  <si>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</si>
  <si>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</si>
  <si>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</si>
  <si>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</si>
  <si>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</si>
  <si>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</si>
  <si>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</si>
  <si>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</si>
  <si>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</si>
  <si>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</si>
  <si>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</si>
  <si>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</si>
  <si>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</si>
  <si>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</si>
  <si>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</si>
  <si>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</si>
  <si>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</si>
  <si>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</si>
  <si>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</si>
  <si>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</si>
  <si>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</si>
  <si>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</si>
  <si>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</si>
  <si>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</si>
  <si>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</si>
  <si>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</si>
  <si>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</si>
  <si>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</si>
  <si>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</si>
  <si>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</si>
  <si>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</si>
  <si>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</si>
  <si>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</si>
  <si>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</si>
  <si>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</si>
  <si>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</si>
  <si>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</si>
  <si>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</si>
  <si>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</si>
  <si>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</si>
  <si>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</si>
  <si>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</si>
  <si>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</si>
  <si>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</si>
  <si>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</si>
  <si>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</si>
  <si>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</si>
  <si>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</si>
  <si>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</si>
  <si>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</si>
  <si>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</si>
  <si>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</si>
  <si>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</si>
  <si>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</si>
  <si>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</si>
  <si>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</si>
  <si>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</si>
  <si>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</si>
  <si>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</si>
  <si>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</si>
  <si>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</si>
  <si>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</si>
  <si>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</si>
  <si>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</si>
  <si>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</si>
  <si>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</si>
  <si>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</si>
  <si>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</si>
  <si>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</si>
  <si>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</si>
  <si>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</si>
  <si>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</si>
  <si>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</si>
  <si>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</si>
  <si>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</si>
  <si>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</si>
  <si>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</si>
  <si>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</si>
  <si>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</si>
  <si>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</si>
  <si>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</si>
  <si>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</si>
  <si>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</si>
  <si>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</si>
  <si>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</si>
  <si>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</si>
  <si>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</si>
  <si>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</si>
  <si>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</si>
  <si>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</si>
  <si>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</si>
  <si>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</si>
  <si>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</si>
  <si>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</si>
  <si>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</si>
  <si>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</si>
  <si>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</si>
  <si>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</si>
  <si>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</si>
  <si>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</si>
  <si>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</si>
  <si>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</si>
  <si>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</si>
  <si>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</si>
  <si>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</si>
  <si>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</si>
  <si>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</si>
  <si>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</si>
  <si>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</si>
  <si>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</si>
  <si>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</si>
  <si>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</si>
  <si>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</si>
  <si>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</si>
  <si>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</si>
  <si>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</si>
  <si>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</si>
  <si>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</si>
  <si>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</si>
  <si>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</si>
  <si>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</si>
  <si>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</si>
  <si>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</si>
  <si>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</si>
  <si>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</si>
  <si>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</si>
  <si>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</si>
  <si>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</si>
  <si>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</si>
  <si>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</si>
  <si>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</si>
  <si>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</si>
  <si>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</si>
  <si>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</si>
  <si>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</si>
  <si>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</si>
  <si>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</si>
  <si>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</si>
  <si>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</si>
  <si>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</si>
  <si>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</si>
  <si>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</si>
  <si>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</si>
  <si>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</si>
  <si>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</si>
  <si>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</si>
  <si>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</si>
  <si>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</si>
  <si>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</si>
  <si>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</si>
  <si>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</si>
  <si>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</si>
  <si>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</si>
  <si>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</si>
  <si>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</si>
  <si>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</si>
  <si>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</si>
  <si>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</si>
  <si>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</si>
  <si>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</si>
  <si>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</si>
  <si>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</si>
  <si>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</si>
  <si>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</si>
  <si>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</si>
  <si>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</si>
  <si>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</si>
  <si>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</si>
  <si>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</si>
  <si>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</si>
  <si>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</si>
  <si>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</si>
  <si>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</si>
  <si>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</si>
  <si>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</si>
  <si>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</si>
  <si>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</si>
  <si>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</si>
  <si>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</si>
  <si>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</si>
  <si>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</si>
  <si>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</si>
  <si>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</si>
  <si>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</si>
  <si>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</si>
  <si>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</si>
  <si>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</si>
  <si>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</si>
  <si>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</si>
  <si>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</si>
  <si>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</si>
  <si>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</si>
  <si>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</si>
  <si>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</si>
  <si>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</si>
  <si>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</si>
  <si>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</si>
  <si>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</si>
  <si>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</si>
  <si>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</si>
  <si>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</si>
  <si>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</si>
  <si>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</si>
  <si>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</si>
  <si>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</si>
  <si>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</si>
  <si>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</si>
  <si>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</si>
  <si>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</si>
  <si>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</si>
  <si>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</si>
  <si>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</si>
  <si>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</si>
  <si>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</si>
  <si>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</si>
  <si>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</si>
  <si>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</si>
  <si>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</si>
  <si>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</si>
  <si>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</si>
  <si>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</si>
  <si>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</si>
  <si>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</si>
  <si>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</si>
  <si>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</si>
  <si>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</si>
  <si>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</si>
  <si>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</si>
  <si>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</si>
  <si>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</si>
  <si>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</si>
  <si>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</si>
  <si>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</si>
  <si>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</si>
  <si>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</si>
  <si>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</si>
  <si>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</si>
  <si>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</si>
  <si>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</si>
  <si>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</si>
  <si>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</si>
  <si>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</si>
  <si>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</si>
  <si>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</si>
  <si>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</si>
  <si>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</si>
  <si>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</si>
  <si>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</si>
  <si>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</si>
  <si>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</si>
  <si>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</si>
  <si>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</si>
  <si>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</si>
  <si>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</si>
  <si>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</si>
  <si>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</si>
  <si>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</si>
  <si>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</si>
  <si>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</si>
  <si>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</si>
  <si>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</si>
  <si>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</si>
  <si>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</si>
  <si>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</si>
  <si>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</si>
  <si>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</si>
  <si>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</si>
  <si>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</si>
  <si>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</si>
  <si>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</si>
  <si>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</si>
  <si>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</si>
  <si>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</si>
  <si>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</si>
  <si>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</si>
  <si>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</si>
  <si>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</si>
  <si>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</si>
  <si>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</si>
  <si>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</si>
  <si>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</si>
  <si>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</si>
  <si>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</si>
  <si>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</si>
  <si>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</si>
  <si>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</si>
  <si>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</si>
  <si>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</si>
  <si>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</si>
  <si>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</si>
  <si>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</si>
  <si>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</si>
  <si>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</si>
  <si>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</si>
  <si>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</si>
  <si>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</si>
  <si>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</si>
  <si>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</si>
  <si>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</si>
  <si>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</si>
  <si>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</si>
  <si>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</si>
  <si>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</si>
  <si>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</si>
  <si>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</si>
  <si>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</si>
  <si>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</si>
  <si>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</si>
  <si>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</si>
  <si>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</si>
  <si>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</si>
  <si>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</si>
  <si>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</si>
  <si>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</si>
  <si>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</si>
  <si>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</si>
  <si>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</si>
  <si>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</si>
  <si>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</si>
  <si>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</si>
  <si>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</si>
  <si>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</si>
  <si>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</si>
  <si>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</si>
  <si>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</si>
  <si>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</si>
  <si>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</si>
  <si>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</si>
  <si>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</si>
  <si>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</si>
  <si>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</si>
  <si>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</si>
  <si>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</si>
  <si>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</si>
  <si>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</si>
  <si>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</si>
  <si>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</si>
  <si>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</si>
  <si>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</si>
  <si>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</si>
  <si>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</si>
  <si>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</si>
  <si>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</si>
  <si>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</si>
  <si>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</si>
  <si>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</si>
  <si>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</si>
  <si>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</si>
  <si>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</si>
  <si>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</si>
  <si>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</si>
  <si>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</si>
  <si>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</si>
  <si>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</si>
  <si>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</si>
  <si>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</si>
  <si>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</si>
  <si>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</si>
  <si>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</si>
  <si>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</si>
  <si>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</si>
  <si>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</si>
  <si>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</si>
  <si>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</si>
  <si>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</si>
  <si>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</si>
  <si>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</si>
  <si>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</si>
  <si>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</si>
  <si>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</si>
  <si>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</si>
  <si>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</si>
  <si>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</si>
  <si>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</si>
  <si>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</si>
  <si>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</si>
  <si>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</si>
  <si>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</si>
  <si>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</si>
  <si>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</si>
  <si>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</si>
  <si>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</si>
  <si>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</si>
  <si>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</si>
  <si>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</si>
  <si>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</si>
  <si>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</si>
  <si>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</si>
  <si>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</si>
  <si>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</si>
  <si>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</si>
  <si>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</si>
  <si>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</si>
  <si>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</si>
  <si>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</si>
  <si>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</si>
  <si>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</si>
  <si>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</si>
  <si>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</si>
  <si>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</si>
  <si>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</si>
  <si>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</si>
  <si>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</si>
  <si>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</si>
  <si>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</si>
  <si>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</si>
  <si>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</si>
  <si>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</si>
  <si>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</si>
  <si>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</si>
  <si>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</si>
  <si>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</si>
  <si>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</si>
  <si>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</si>
  <si>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</si>
  <si>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</si>
  <si>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</si>
  <si>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</si>
  <si>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</si>
  <si>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</si>
  <si>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</si>
  <si>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</si>
  <si>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</si>
  <si>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</si>
  <si>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</si>
  <si>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</si>
  <si>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</si>
  <si>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</si>
  <si>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</si>
  <si>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</si>
  <si>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</si>
  <si>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</si>
  <si>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</si>
  <si>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</si>
  <si>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</si>
  <si>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</si>
  <si>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</si>
  <si>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</si>
  <si>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</si>
  <si>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</si>
  <si>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</si>
  <si>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</si>
  <si>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</si>
  <si>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</si>
  <si>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</si>
  <si>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</si>
  <si>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</si>
  <si>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</si>
  <si>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</si>
  <si>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</si>
  <si>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</si>
  <si>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</si>
  <si>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</si>
  <si>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</si>
  <si>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</si>
  <si>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</si>
  <si>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</si>
  <si>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</si>
  <si>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</si>
  <si>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</si>
  <si>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</si>
  <si>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</si>
  <si>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</si>
  <si>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</si>
  <si>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</si>
  <si>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</si>
  <si>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</si>
  <si>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</si>
  <si>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</si>
  <si>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</si>
  <si>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</si>
  <si>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</si>
  <si>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</si>
  <si>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</si>
  <si>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</si>
  <si>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</si>
  <si>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</si>
  <si>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</si>
  <si>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</si>
  <si>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</si>
  <si>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</si>
  <si>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</si>
  <si>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</si>
  <si>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</si>
  <si>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</si>
  <si>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</si>
  <si>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</si>
  <si>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</si>
  <si>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</si>
  <si>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</si>
  <si>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</si>
  <si>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</si>
  <si>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</si>
  <si>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</si>
  <si>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</si>
  <si>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</si>
  <si>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</si>
  <si>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</si>
  <si>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</si>
  <si>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</si>
  <si>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</si>
  <si>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</si>
  <si>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</si>
  <si>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</si>
  <si>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</si>
  <si>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</si>
  <si>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</si>
  <si>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</si>
  <si>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</si>
  <si>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</si>
  <si>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</si>
  <si>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</si>
  <si>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</si>
  <si>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</si>
  <si>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</si>
  <si>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</si>
  <si>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</si>
  <si>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</si>
  <si>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</si>
  <si>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</si>
  <si>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</si>
  <si>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</si>
  <si>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</si>
  <si>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</si>
  <si>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</si>
  <si>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</si>
  <si>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</si>
  <si>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</si>
  <si>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</si>
  <si>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</si>
  <si>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</si>
  <si>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</si>
  <si>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</si>
  <si>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</si>
  <si>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</si>
  <si>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</si>
  <si>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</si>
  <si>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</si>
  <si>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</si>
  <si>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</si>
  <si>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</si>
  <si>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</si>
  <si>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</si>
  <si>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</si>
  <si>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</si>
  <si>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</si>
  <si>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</si>
  <si>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</si>
  <si>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</si>
  <si>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</si>
  <si>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</si>
  <si>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</si>
  <si>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</si>
  <si>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</si>
  <si>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</si>
  <si>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</si>
  <si>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</si>
  <si>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</si>
  <si>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</si>
  <si>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</si>
  <si>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</si>
  <si>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</si>
  <si>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</si>
  <si>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</si>
  <si>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</si>
  <si>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</si>
  <si>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</si>
  <si>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</si>
  <si>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</si>
  <si>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</si>
  <si>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</si>
  <si>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</si>
  <si>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</si>
  <si>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</si>
  <si>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</si>
  <si>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</si>
  <si>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</si>
  <si>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</si>
  <si>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</si>
  <si>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</si>
  <si>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</si>
  <si>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</si>
  <si>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</si>
  <si>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</si>
  <si>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</si>
  <si>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</si>
  <si>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</si>
  <si>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</si>
  <si>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</si>
  <si>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</si>
  <si>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</si>
  <si>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</si>
  <si>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</si>
  <si>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</si>
  <si>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</si>
  <si>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</si>
  <si>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</si>
  <si>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</si>
  <si>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</si>
  <si>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</si>
  <si>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</si>
  <si>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</si>
  <si>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</si>
  <si>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</si>
  <si>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</si>
  <si>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</si>
  <si>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</si>
  <si>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</si>
  <si>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</si>
  <si>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</si>
  <si>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</si>
  <si>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</si>
  <si>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</si>
  <si>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</si>
  <si>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</si>
  <si>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</si>
  <si>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</si>
  <si>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</si>
  <si>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</si>
  <si>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</si>
  <si>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</si>
  <si>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</si>
  <si>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</si>
  <si>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</si>
  <si>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</si>
  <si>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</si>
  <si>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</si>
  <si>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</si>
  <si>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</si>
  <si>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</si>
  <si>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</si>
  <si>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</si>
  <si>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</si>
  <si>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</si>
  <si>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</si>
  <si>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</si>
  <si>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</si>
  <si>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</si>
  <si>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</si>
  <si>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</si>
  <si>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</si>
  <si>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</si>
  <si>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</si>
  <si>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</si>
  <si>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</si>
  <si>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</si>
  <si>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</si>
  <si>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</si>
  <si>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</si>
  <si>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</si>
  <si>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</si>
  <si>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</si>
  <si>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</si>
  <si>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</si>
  <si>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</si>
  <si>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</si>
  <si>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</si>
  <si>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</si>
  <si>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</si>
  <si>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</si>
  <si>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</si>
  <si>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</si>
  <si>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</si>
  <si>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</si>
  <si>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</si>
  <si>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</si>
  <si>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</si>
  <si>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</si>
  <si>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</si>
  <si>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</si>
  <si>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</si>
  <si>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</si>
  <si>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</si>
  <si>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</si>
  <si>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</si>
  <si>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</si>
  <si>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</si>
  <si>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</si>
  <si>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</si>
  <si>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</si>
  <si>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</si>
  <si>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</si>
  <si>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</si>
  <si>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</si>
  <si>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</si>
  <si>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</si>
  <si>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</si>
  <si>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</si>
  <si>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</si>
  <si>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</si>
  <si>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</si>
  <si>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</si>
  <si>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</si>
  <si>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</si>
  <si>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</si>
  <si>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</si>
  <si>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</si>
  <si>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</si>
  <si>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</si>
  <si>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</si>
  <si>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</si>
  <si>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</si>
  <si>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</si>
  <si>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</si>
  <si>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</si>
  <si>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</si>
  <si>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</si>
  <si>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</si>
  <si>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</si>
  <si>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</si>
  <si>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</si>
  <si>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</si>
  <si>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</si>
  <si>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</si>
  <si>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</si>
  <si>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</si>
  <si>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</si>
  <si>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</si>
  <si>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</si>
  <si>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</si>
  <si>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</si>
  <si>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</si>
  <si>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</si>
  <si>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</si>
  <si>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</si>
  <si>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</si>
  <si>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</si>
  <si>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</si>
  <si>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</si>
  <si>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</si>
  <si>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</si>
  <si>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</si>
  <si>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</si>
  <si>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</si>
  <si>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</si>
  <si>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</si>
  <si>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</si>
  <si>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</si>
  <si>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</si>
  <si>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</si>
  <si>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</si>
  <si>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</si>
  <si>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</si>
  <si>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</si>
  <si>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</si>
  <si>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</si>
  <si>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</si>
  <si>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</si>
  <si>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</si>
  <si>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</si>
  <si>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</si>
  <si>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</si>
  <si>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</si>
  <si>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</si>
  <si>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</si>
  <si>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</si>
  <si>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</si>
  <si>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</si>
  <si>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</si>
  <si>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</si>
  <si>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</si>
  <si>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</si>
  <si>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</si>
  <si>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</si>
  <si>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</si>
  <si>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</si>
  <si>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</si>
  <si>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</si>
  <si>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</si>
  <si>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</si>
  <si>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</si>
  <si>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</si>
  <si>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</si>
  <si>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</si>
  <si>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</si>
  <si>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</si>
  <si>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</si>
  <si>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</si>
  <si>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</si>
  <si>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</si>
  <si>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</si>
  <si>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</si>
  <si>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</si>
  <si>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</si>
  <si>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</si>
  <si>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</si>
  <si>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</si>
  <si>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</si>
  <si>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</si>
  <si>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</si>
  <si>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</si>
  <si>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</si>
  <si>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</si>
  <si>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</si>
  <si>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</si>
  <si>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</si>
  <si>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</si>
  <si>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</si>
  <si>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</si>
  <si>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</si>
  <si>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</si>
  <si>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</si>
  <si>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</si>
  <si>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</si>
  <si>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</si>
  <si>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</si>
  <si>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</si>
  <si>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</si>
  <si>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</si>
  <si>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</si>
  <si>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</si>
  <si>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</si>
  <si>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</si>
  <si>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</si>
  <si>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</si>
  <si>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</si>
  <si>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</si>
  <si>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</si>
  <si>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</si>
  <si>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</si>
  <si>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</si>
  <si>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</si>
  <si>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</si>
  <si>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</si>
  <si>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</si>
  <si>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</si>
  <si>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</si>
  <si>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</si>
  <si>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</si>
  <si>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</si>
  <si>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</si>
  <si>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</si>
  <si>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</si>
  <si>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</si>
  <si>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</si>
  <si>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</si>
  <si>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</si>
  <si>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</si>
  <si>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</si>
  <si>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</si>
  <si>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</si>
  <si>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</si>
  <si>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</si>
  <si>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</si>
  <si>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</si>
  <si>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</si>
  <si>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</si>
  <si>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</si>
  <si>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</si>
  <si>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</si>
  <si>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</si>
  <si>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</si>
  <si>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</si>
  <si>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</si>
  <si>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</si>
  <si>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</si>
  <si>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</si>
  <si>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</si>
  <si>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</si>
  <si>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</si>
  <si>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</si>
  <si>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</si>
  <si>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</si>
  <si>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</si>
  <si>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</si>
  <si>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</si>
  <si>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</si>
  <si>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</si>
  <si>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</si>
  <si>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</si>
  <si>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</si>
  <si>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</si>
  <si>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</si>
  <si>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</si>
  <si>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</si>
  <si>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</si>
  <si>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</si>
  <si>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</si>
  <si>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</si>
  <si>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</si>
  <si>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</si>
  <si>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</si>
  <si>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</si>
  <si>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</si>
  <si>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</si>
  <si>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</si>
  <si>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</si>
  <si>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</si>
  <si>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</si>
  <si>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</si>
  <si>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</si>
  <si>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</si>
  <si>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</si>
  <si>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</si>
  <si>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</si>
  <si>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</si>
  <si>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</si>
  <si>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</si>
  <si>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</si>
  <si>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</si>
  <si>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</si>
  <si>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</si>
  <si>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</si>
  <si>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</si>
  <si>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</si>
  <si>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</si>
  <si>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</si>
  <si>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</si>
  <si>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</si>
  <si>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</si>
  <si>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</si>
  <si>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</si>
  <si>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</si>
  <si>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</si>
  <si>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</si>
  <si>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</si>
  <si>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</si>
  <si>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</si>
  <si>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</si>
  <si>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</si>
  <si>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</si>
  <si>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</si>
  <si>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</si>
  <si>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</si>
  <si>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</si>
  <si>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</si>
  <si>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</si>
  <si>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</si>
  <si>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</si>
  <si>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</si>
  <si>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</si>
  <si>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</si>
  <si>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</si>
  <si>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</si>
  <si>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</si>
  <si>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</si>
  <si>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</si>
  <si>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</si>
  <si>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</si>
  <si>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</si>
  <si>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</si>
  <si>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</si>
  <si>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</si>
  <si>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</si>
  <si>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</si>
  <si>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</si>
  <si>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</si>
  <si>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</si>
  <si>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</si>
  <si>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</si>
  <si>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</si>
  <si>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</si>
  <si>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</si>
  <si>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</si>
  <si>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</si>
  <si>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</si>
  <si>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</si>
  <si>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</si>
  <si>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</si>
  <si>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</si>
  <si>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</si>
  <si>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</si>
  <si>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</si>
  <si>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</si>
  <si>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</si>
  <si>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</si>
  <si>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</si>
  <si>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</si>
  <si>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</si>
  <si>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</si>
  <si>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</si>
  <si>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</si>
  <si>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</si>
  <si>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</si>
  <si>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</si>
  <si>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</si>
  <si>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</si>
  <si>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</si>
  <si>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</si>
  <si>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</si>
  <si>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</si>
  <si>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</si>
  <si>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</si>
  <si>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</si>
  <si>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</si>
  <si>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</si>
  <si>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</si>
  <si>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</si>
  <si>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</si>
  <si>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</si>
  <si>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</si>
  <si>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</si>
  <si>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</si>
  <si>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</si>
  <si>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</si>
  <si>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</si>
  <si>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</si>
  <si>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</si>
  <si>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</si>
  <si>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</si>
  <si>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</si>
  <si>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</si>
  <si>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</si>
  <si>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</si>
  <si>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</si>
  <si>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</si>
  <si>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</si>
  <si>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</si>
  <si>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</si>
  <si>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</si>
  <si>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</si>
  <si>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</si>
  <si>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</si>
  <si>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</si>
  <si>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</si>
  <si>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</si>
  <si>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</si>
  <si>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</si>
  <si>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</si>
  <si>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</si>
  <si>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</si>
  <si>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</si>
  <si>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</si>
  <si>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</si>
  <si>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</si>
  <si>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</si>
  <si>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</si>
  <si>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</si>
  <si>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</si>
  <si>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</si>
  <si>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</si>
  <si>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</si>
  <si>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</si>
  <si>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</si>
  <si>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</si>
  <si>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</si>
  <si>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</si>
  <si>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</si>
  <si>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</si>
  <si>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</si>
  <si>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</si>
  <si>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</si>
  <si>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</si>
  <si>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</si>
  <si>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</si>
  <si>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</si>
  <si>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</si>
  <si>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</si>
  <si>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</si>
  <si>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</si>
  <si>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</si>
  <si>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</si>
  <si>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</si>
  <si>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</si>
  <si>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</si>
  <si>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</si>
  <si>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</si>
  <si>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</si>
  <si>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</si>
  <si>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</si>
  <si>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</si>
  <si>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</si>
  <si>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</si>
  <si>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</si>
  <si>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</si>
  <si>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</si>
  <si>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</si>
  <si>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</si>
  <si>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</si>
  <si>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</si>
  <si>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</si>
  <si>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</si>
  <si>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</si>
  <si>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</si>
  <si>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</si>
  <si>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</si>
  <si>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</si>
  <si>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</si>
  <si>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</si>
  <si>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</si>
  <si>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</si>
  <si>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</si>
  <si>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</si>
  <si>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</si>
  <si>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</si>
  <si>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</si>
  <si>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</si>
  <si>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</si>
  <si>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</si>
  <si>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</si>
  <si>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</si>
  <si>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</si>
  <si>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</si>
  <si>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</si>
  <si>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</si>
  <si>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</si>
  <si>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</si>
  <si>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</si>
  <si>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</si>
  <si>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</si>
  <si>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</si>
  <si>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</si>
  <si>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</si>
  <si>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</si>
  <si>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</si>
  <si>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</si>
  <si>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</si>
  <si>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</si>
  <si>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</si>
  <si>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</si>
  <si>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</si>
  <si>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</si>
  <si>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</si>
  <si>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</si>
  <si>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</si>
  <si>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</si>
  <si>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</si>
  <si>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</si>
  <si>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</si>
  <si>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</si>
  <si>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</si>
  <si>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</si>
  <si>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</si>
  <si>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</si>
  <si>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</si>
  <si>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</si>
  <si>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</si>
  <si>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</si>
  <si>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</si>
  <si>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</si>
  <si>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</si>
  <si>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</si>
  <si>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</si>
  <si>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</si>
  <si>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</si>
  <si>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</si>
  <si>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</si>
  <si>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</si>
  <si>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</si>
  <si>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</si>
  <si>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</si>
  <si>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</si>
  <si>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</si>
  <si>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</si>
  <si>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</si>
  <si>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</si>
  <si>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</si>
  <si>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</si>
  <si>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</si>
  <si>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</si>
  <si>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</si>
  <si>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</si>
  <si>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</si>
  <si>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</si>
  <si>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</si>
  <si>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</si>
  <si>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</si>
  <si>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</si>
  <si>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</si>
  <si>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</si>
  <si>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</si>
  <si>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</si>
  <si>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</si>
  <si>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</si>
  <si>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</si>
  <si>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</si>
  <si>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</si>
  <si>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</si>
  <si>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</si>
  <si>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</si>
  <si>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</si>
  <si>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</si>
  <si>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</si>
  <si>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</si>
  <si>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</si>
  <si>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</si>
  <si>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</si>
  <si>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</si>
  <si>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</si>
  <si>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</si>
  <si>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</si>
  <si>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</si>
  <si>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</si>
  <si>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</si>
  <si>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</si>
  <si>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</si>
  <si>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</si>
  <si>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</si>
  <si>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</si>
  <si>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</si>
  <si>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</si>
  <si>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</si>
  <si>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</si>
  <si>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</si>
  <si>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</si>
  <si>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</si>
  <si>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</si>
  <si>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</si>
  <si>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</si>
  <si>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</si>
  <si>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</si>
  <si>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</si>
  <si>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</si>
  <si>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</si>
  <si>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</si>
  <si>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</si>
  <si>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</si>
  <si>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</si>
  <si>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</si>
  <si>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</si>
  <si>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</si>
  <si>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</si>
  <si>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</si>
  <si>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</si>
  <si>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</si>
  <si>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</si>
  <si>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</si>
  <si>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</si>
  <si>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</si>
  <si>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</si>
  <si>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</si>
  <si>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</si>
  <si>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</si>
  <si>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</si>
  <si>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</si>
  <si>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</si>
  <si>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</si>
  <si>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</si>
  <si>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</si>
  <si>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</si>
  <si>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</si>
  <si>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</si>
  <si>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</si>
  <si>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</si>
  <si>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</si>
  <si>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</si>
  <si>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</si>
  <si>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</si>
  <si>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</si>
  <si>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</si>
  <si>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</si>
  <si>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</si>
  <si>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</si>
  <si>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</si>
  <si>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</si>
  <si>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</si>
  <si>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</si>
  <si>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</si>
  <si>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</si>
  <si>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</si>
  <si>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</si>
  <si>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</si>
  <si>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</si>
  <si>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</si>
  <si>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</si>
  <si>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</si>
  <si>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</si>
  <si>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</si>
  <si>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</si>
  <si>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</si>
  <si>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</si>
  <si>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</si>
  <si>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</si>
  <si>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</si>
  <si>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</si>
  <si>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</si>
  <si>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</si>
  <si>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</si>
  <si>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</si>
  <si>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</si>
  <si>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</si>
  <si>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</si>
  <si>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</si>
  <si>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</si>
  <si>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</si>
  <si>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</si>
  <si>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</si>
  <si>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</si>
  <si>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</si>
  <si>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</si>
  <si>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</si>
  <si>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</si>
  <si>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</si>
  <si>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</si>
  <si>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</si>
  <si>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</si>
  <si>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</si>
  <si>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</si>
  <si>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</si>
  <si>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</si>
  <si>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</si>
  <si>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</si>
  <si>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</si>
  <si>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</si>
  <si>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</si>
  <si>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</si>
  <si>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</si>
  <si>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</si>
  <si>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</si>
  <si>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</si>
  <si>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</si>
  <si>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</si>
  <si>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</si>
  <si>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</si>
  <si>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</si>
  <si>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</si>
  <si>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</si>
  <si>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</si>
  <si>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</si>
  <si>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</si>
  <si>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</si>
  <si>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</si>
  <si>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</si>
  <si>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</si>
  <si>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</si>
  <si>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</si>
  <si>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</si>
  <si>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</si>
  <si>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</si>
  <si>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</si>
  <si>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</si>
  <si>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</si>
  <si>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</si>
  <si>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</si>
  <si>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</si>
  <si>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</si>
  <si>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</si>
  <si>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</si>
  <si>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</si>
  <si>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</si>
  <si>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</si>
  <si>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</si>
  <si>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</si>
  <si>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</si>
  <si>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</si>
  <si>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</si>
  <si>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</si>
  <si>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</si>
  <si>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</si>
  <si>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</si>
  <si>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</si>
  <si>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</si>
  <si>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</si>
  <si>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</si>
  <si>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</si>
  <si>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</si>
  <si>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</si>
  <si>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</si>
  <si>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</si>
  <si>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</si>
  <si>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</si>
  <si>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</si>
  <si>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</si>
  <si>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</si>
  <si>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</si>
  <si>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</si>
  <si>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</si>
  <si>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</si>
  <si>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</si>
  <si>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</si>
  <si>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</si>
  <si>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</si>
  <si>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</si>
  <si>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</si>
  <si>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</si>
  <si>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</si>
  <si>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</si>
  <si>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</si>
  <si>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</si>
  <si>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</si>
  <si>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</si>
  <si>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</si>
  <si>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</si>
  <si>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</si>
  <si>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</si>
  <si>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</si>
  <si>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</si>
  <si>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</si>
  <si>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</si>
  <si>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</si>
  <si>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</si>
  <si>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</si>
  <si>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</si>
  <si>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</si>
  <si>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</si>
  <si>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</si>
  <si>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</si>
  <si>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</si>
  <si>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</si>
  <si>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</si>
  <si>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</si>
  <si>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</si>
  <si>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</si>
  <si>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</si>
  <si>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</si>
  <si>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</si>
  <si>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</si>
  <si>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</si>
  <si>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</si>
  <si>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</si>
  <si>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</si>
  <si>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</si>
  <si>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</si>
  <si>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</si>
  <si>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</si>
  <si>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</si>
  <si>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</si>
  <si>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</si>
  <si>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</si>
  <si>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</si>
  <si>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</si>
  <si>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</si>
  <si>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</si>
  <si>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</si>
  <si>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</si>
  <si>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</si>
  <si>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</si>
  <si>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</si>
  <si>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</si>
  <si>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</si>
  <si>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</si>
  <si>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</si>
  <si>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</si>
  <si>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</si>
  <si>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</si>
  <si>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</si>
  <si>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</si>
  <si>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</si>
  <si>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</si>
  <si>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</si>
  <si>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</si>
  <si>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</si>
  <si>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</si>
  <si>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</si>
  <si>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</si>
  <si>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</si>
  <si>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</si>
  <si>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</si>
  <si>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</si>
  <si>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</si>
  <si>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</si>
  <si>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</si>
  <si>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</si>
  <si>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</si>
  <si>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</si>
  <si>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</si>
  <si>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</si>
  <si>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</si>
  <si>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</si>
  <si>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</si>
  <si>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</si>
  <si>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</si>
  <si>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</si>
  <si>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</si>
  <si>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</si>
  <si>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</si>
  <si>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</si>
  <si>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</si>
  <si>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</si>
  <si>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</si>
  <si>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</si>
  <si>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</si>
  <si>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</si>
  <si>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</si>
  <si>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</si>
  <si>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</si>
  <si>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</si>
  <si>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</si>
  <si>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</si>
  <si>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</si>
  <si>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</si>
  <si>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</si>
  <si>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</si>
  <si>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</si>
  <si>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</si>
  <si>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</si>
  <si>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</si>
  <si>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</si>
  <si>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</si>
  <si>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</si>
  <si>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</si>
  <si>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</si>
  <si>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</si>
  <si>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</si>
  <si>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</si>
  <si>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</si>
  <si>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</si>
  <si>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</si>
  <si>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</si>
  <si>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</si>
  <si>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</si>
  <si>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</si>
  <si>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</si>
  <si>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</si>
  <si>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</si>
  <si>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</si>
  <si>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</si>
  <si>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</si>
  <si>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</si>
  <si>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</si>
  <si>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</si>
  <si>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</si>
  <si>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</si>
  <si>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</si>
  <si>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</si>
  <si>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</si>
  <si>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</si>
  <si>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</si>
  <si>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</si>
  <si>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</si>
  <si>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</si>
  <si>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</si>
  <si>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</si>
  <si>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</si>
  <si>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</si>
  <si>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</si>
  <si>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</si>
  <si>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</si>
  <si>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</si>
  <si>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</si>
  <si>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</si>
  <si>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</si>
  <si>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</si>
  <si>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</si>
  <si>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</si>
  <si>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</si>
  <si>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</si>
  <si>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</si>
  <si>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</si>
  <si>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</si>
  <si>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</si>
  <si>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</si>
  <si>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</si>
  <si>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</si>
  <si>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</si>
  <si>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</si>
  <si>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</si>
  <si>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</si>
  <si>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</si>
  <si>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</si>
  <si>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</si>
  <si>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</si>
  <si>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</si>
  <si>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</si>
  <si>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</si>
  <si>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</si>
  <si>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</si>
  <si>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</si>
  <si>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</si>
  <si>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</si>
  <si>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</si>
  <si>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</si>
  <si>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</si>
  <si>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</si>
  <si>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</si>
  <si>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</si>
  <si>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</si>
  <si>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</si>
  <si>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</si>
  <si>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</si>
  <si>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</si>
  <si>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</si>
  <si>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</si>
  <si>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</si>
  <si>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</si>
  <si>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</si>
  <si>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</si>
  <si>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</si>
  <si>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</si>
  <si>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</si>
  <si>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</si>
  <si>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</si>
  <si>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</si>
  <si>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</si>
  <si>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</si>
  <si>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</si>
  <si>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</si>
  <si>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</si>
  <si>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</si>
  <si>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</si>
  <si>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</si>
  <si>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</si>
  <si>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</si>
  <si>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</si>
  <si>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</si>
  <si>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</si>
  <si>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</si>
  <si>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</si>
  <si>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</si>
  <si>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</si>
  <si>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</si>
  <si>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</si>
  <si>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</si>
  <si>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</si>
  <si>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</si>
  <si>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</si>
  <si>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</si>
  <si>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</si>
  <si>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</si>
  <si>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</si>
  <si>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</si>
  <si>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</si>
  <si>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</si>
  <si>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</si>
  <si>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</si>
  <si>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</si>
  <si>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</si>
  <si>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</si>
  <si>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</si>
  <si>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</si>
  <si>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</si>
  <si>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</si>
  <si>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</si>
  <si>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</si>
  <si>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</si>
  <si>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</si>
  <si>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</si>
  <si>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</si>
  <si>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</si>
  <si>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</si>
  <si>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</si>
  <si>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</si>
  <si>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</si>
  <si>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</si>
  <si>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</si>
  <si>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</si>
  <si>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</si>
  <si>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</si>
  <si>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</si>
  <si>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</si>
  <si>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</si>
  <si>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</si>
  <si>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</si>
  <si>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</si>
  <si>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</si>
  <si>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</si>
  <si>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</si>
  <si>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</si>
  <si>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</si>
  <si>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</si>
  <si>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</si>
  <si>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</si>
  <si>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</si>
  <si>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</si>
  <si>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</si>
  <si>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</si>
  <si>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</si>
  <si>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</si>
  <si>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</si>
  <si>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</si>
  <si>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</si>
  <si>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</si>
  <si>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</si>
  <si>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</si>
  <si>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</si>
  <si>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</si>
  <si>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</si>
  <si>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</si>
  <si>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</si>
  <si>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</si>
  <si>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</si>
  <si>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</si>
  <si>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</si>
  <si>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</si>
  <si>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</si>
  <si>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</si>
  <si>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</si>
  <si>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</si>
  <si>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</si>
  <si>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</si>
  <si>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</si>
  <si>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</si>
  <si>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</si>
  <si>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</si>
  <si>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</si>
  <si>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</si>
  <si>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</si>
  <si>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</si>
  <si>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</si>
  <si>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</si>
  <si>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</si>
  <si>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</si>
  <si>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</si>
  <si>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</si>
  <si>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</si>
  <si>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</si>
  <si>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</si>
  <si>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</si>
  <si>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</si>
  <si>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</si>
  <si>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</si>
  <si>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</si>
  <si>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</si>
  <si>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</si>
  <si>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</si>
  <si>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</si>
  <si>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</si>
  <si>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</si>
  <si>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</si>
  <si>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</si>
  <si>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</si>
  <si>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</si>
  <si>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</si>
  <si>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</si>
  <si>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</si>
  <si>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</si>
  <si>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</si>
  <si>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</si>
  <si>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</si>
  <si>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</si>
  <si>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</si>
  <si>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</si>
  <si>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</si>
  <si>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</si>
  <si>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</si>
  <si>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</si>
  <si>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</si>
  <si>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</si>
  <si>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</si>
  <si>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</si>
  <si>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</si>
  <si>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</si>
  <si>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</si>
  <si>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</si>
  <si>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</si>
  <si>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</si>
  <si>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</si>
  <si>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</si>
  <si>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</si>
  <si>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</si>
  <si>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</si>
  <si>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</si>
  <si>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</si>
  <si>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</si>
  <si>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</si>
  <si>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</si>
  <si>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</si>
  <si>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</si>
  <si>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</si>
  <si>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</si>
  <si>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</si>
  <si>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</si>
  <si>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</si>
  <si>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</si>
  <si>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</si>
  <si>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</si>
  <si>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</si>
  <si>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</si>
  <si>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</si>
  <si>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</si>
  <si>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</si>
  <si>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</si>
  <si>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</si>
  <si>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</si>
  <si>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</si>
  <si>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</si>
  <si>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</si>
  <si>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</si>
  <si>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</si>
  <si>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</si>
  <si>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</si>
  <si>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</si>
  <si>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</si>
  <si>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</si>
  <si>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</si>
  <si>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</si>
  <si>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</si>
  <si>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</si>
  <si>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</si>
  <si>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</si>
  <si>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</si>
  <si>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</si>
  <si>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</si>
  <si>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</si>
  <si>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</si>
  <si>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</si>
  <si>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</si>
  <si>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</si>
  <si>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</si>
  <si>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</si>
  <si>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</si>
  <si>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</si>
  <si>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</si>
  <si>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</si>
  <si>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</si>
  <si>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</si>
  <si>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</si>
  <si>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</si>
  <si>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</si>
  <si>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</si>
  <si>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</si>
  <si>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</si>
  <si>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</si>
  <si>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</si>
  <si>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</si>
  <si>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</si>
  <si>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</si>
  <si>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</si>
  <si>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</si>
  <si>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</si>
  <si>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</si>
  <si>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</si>
  <si>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</si>
  <si>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</si>
  <si>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</si>
  <si>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</si>
  <si>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</si>
  <si>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</si>
  <si>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</si>
  <si>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</si>
  <si>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</si>
  <si>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</si>
  <si>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</si>
  <si>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</si>
  <si>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</si>
  <si>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</si>
  <si>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</si>
  <si>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</si>
  <si>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</si>
  <si>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</si>
  <si>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</si>
  <si>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</si>
  <si>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</si>
  <si>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</si>
  <si>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</si>
  <si>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</si>
  <si>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</si>
  <si>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</si>
  <si>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</si>
  <si>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</si>
  <si>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</si>
  <si>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</si>
  <si>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</si>
  <si>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</si>
  <si>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</si>
  <si>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</si>
  <si>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</si>
  <si>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</si>
  <si>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</si>
  <si>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</si>
  <si>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</si>
  <si>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</si>
  <si>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</si>
  <si>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</si>
  <si>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</si>
  <si>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</si>
  <si>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</si>
  <si>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</si>
  <si>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</si>
  <si>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</si>
  <si>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</si>
  <si>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</si>
  <si>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</si>
  <si>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</si>
  <si>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</si>
  <si>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</si>
  <si>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</si>
  <si>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</si>
  <si>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</si>
  <si>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</si>
  <si>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</si>
  <si>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</si>
  <si>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</si>
  <si>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</si>
  <si>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</si>
  <si>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</si>
  <si>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</si>
  <si>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</si>
  <si>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</si>
  <si>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</si>
  <si>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</si>
  <si>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</si>
  <si>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</si>
  <si>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</si>
  <si>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</si>
  <si>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</si>
  <si>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</si>
  <si>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</si>
  <si>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</si>
  <si>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</si>
  <si>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</si>
  <si>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</si>
  <si>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</si>
  <si>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</si>
  <si>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</si>
  <si>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</si>
  <si>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</si>
  <si>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</si>
  <si>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</si>
  <si>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</si>
  <si>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</si>
  <si>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</si>
  <si>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</si>
  <si>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</si>
  <si>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</si>
  <si>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</si>
  <si>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</si>
  <si>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</si>
  <si>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</si>
  <si>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</si>
  <si>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</si>
  <si>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</si>
  <si>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</si>
  <si>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</si>
  <si>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</si>
  <si>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</si>
  <si>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</si>
  <si>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</si>
  <si>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</si>
  <si>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</si>
  <si>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</si>
  <si>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</si>
  <si>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</si>
  <si>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</si>
  <si>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</si>
  <si>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</si>
  <si>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</si>
  <si>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</si>
  <si>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</si>
  <si>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</si>
  <si>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</si>
  <si>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</si>
  <si>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</si>
  <si>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</si>
  <si>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</si>
  <si>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</si>
  <si>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</si>
  <si>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</si>
  <si>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</si>
  <si>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</si>
  <si>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</si>
  <si>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</si>
  <si>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</si>
  <si>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</si>
  <si>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</si>
  <si>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</si>
  <si>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</si>
  <si>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</si>
  <si>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</si>
  <si>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</si>
  <si>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</si>
  <si>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</si>
  <si>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</si>
  <si>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</si>
  <si>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</si>
  <si>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</si>
  <si>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</si>
  <si>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</si>
  <si>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</si>
  <si>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</si>
  <si>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</si>
  <si>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</si>
  <si>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</si>
  <si>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</si>
  <si>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</si>
  <si>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</si>
  <si>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</si>
  <si>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</si>
  <si>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</si>
  <si>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</si>
  <si>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</si>
  <si>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</si>
  <si>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</si>
  <si>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</si>
  <si>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</si>
  <si>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</si>
  <si>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</si>
  <si>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</si>
  <si>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</si>
  <si>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</si>
  <si>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</si>
  <si>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</si>
  <si>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</si>
  <si>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</si>
  <si>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</si>
  <si>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</si>
  <si>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</si>
  <si>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</si>
  <si>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</si>
  <si>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</si>
  <si>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</si>
  <si>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</si>
  <si>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</si>
  <si>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</si>
  <si>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</si>
  <si>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</si>
  <si>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</si>
  <si>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</si>
  <si>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</si>
  <si>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</si>
  <si>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</si>
  <si>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</si>
  <si>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</si>
  <si>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</si>
  <si>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</si>
  <si>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</si>
  <si>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</si>
  <si>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</si>
  <si>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</si>
  <si>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</si>
  <si>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</si>
  <si>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</si>
  <si>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</si>
  <si>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</si>
  <si>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</si>
  <si>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</si>
  <si>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</si>
  <si>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</si>
  <si>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</si>
  <si>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</si>
  <si>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</si>
  <si>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</si>
  <si>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</si>
  <si>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</si>
  <si>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</si>
  <si>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</si>
  <si>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</si>
  <si>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</si>
  <si>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</si>
  <si>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</si>
  <si>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</si>
  <si>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</si>
  <si>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</si>
  <si>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</si>
  <si>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</si>
  <si>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</si>
  <si>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</si>
  <si>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</si>
  <si>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</si>
  <si>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</si>
  <si>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</si>
  <si>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</si>
  <si>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</si>
  <si>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</si>
  <si>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</si>
  <si>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</si>
  <si>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</si>
  <si>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</si>
  <si>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</si>
  <si>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</si>
  <si>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</si>
  <si>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</si>
  <si>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</si>
  <si>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</si>
  <si>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</si>
  <si>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</si>
  <si>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</si>
  <si>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</si>
  <si>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</si>
  <si>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</si>
  <si>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</si>
  <si>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</si>
  <si>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</si>
  <si>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</si>
  <si>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</si>
  <si>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</si>
  <si>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</si>
  <si>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</si>
  <si>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</si>
  <si>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</si>
  <si>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</si>
  <si>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</si>
  <si>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</si>
  <si>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</si>
  <si>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</si>
  <si>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</si>
  <si>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</si>
  <si>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</si>
  <si>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</si>
  <si>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</si>
  <si>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</si>
  <si>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</si>
  <si>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</si>
  <si>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</si>
  <si>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</si>
  <si>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</si>
  <si>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</si>
  <si>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</si>
  <si>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</si>
  <si>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</si>
  <si>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</si>
  <si>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</si>
  <si>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</si>
  <si>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</si>
  <si>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</si>
  <si>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</si>
  <si>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</si>
  <si>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</si>
  <si>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</si>
  <si>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</si>
  <si>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</si>
  <si>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</si>
  <si>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</si>
  <si>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</si>
  <si>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</si>
  <si>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</si>
  <si>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</si>
  <si>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</si>
  <si>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</si>
  <si>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</si>
  <si>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</si>
  <si>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</si>
  <si>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</si>
  <si>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</si>
  <si>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</si>
  <si>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</si>
  <si>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</si>
  <si>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</si>
  <si>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</si>
  <si>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</si>
  <si>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</si>
  <si>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</si>
  <si>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</si>
  <si>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</si>
  <si>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</si>
  <si>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</si>
  <si>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</si>
  <si>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</si>
  <si>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</si>
  <si>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</si>
  <si>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</si>
  <si>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</si>
  <si>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</si>
  <si>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</si>
  <si>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</si>
  <si>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</si>
  <si>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</si>
  <si>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</si>
  <si>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</si>
  <si>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</si>
  <si>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</si>
  <si>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</si>
  <si>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</si>
  <si>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</si>
  <si>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</si>
  <si>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</si>
  <si>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</si>
  <si>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</si>
  <si>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</si>
  <si>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</si>
  <si>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</si>
  <si>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</si>
  <si>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</si>
  <si>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</si>
  <si>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</si>
  <si>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</si>
  <si>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</si>
  <si>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</si>
  <si>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</si>
  <si>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</si>
  <si>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</si>
  <si>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</si>
  <si>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</si>
  <si>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</si>
  <si>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</si>
  <si>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</si>
  <si>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</si>
  <si>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</si>
  <si>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</si>
  <si>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</si>
  <si>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</si>
  <si>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</si>
  <si>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</si>
  <si>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</si>
  <si>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</si>
  <si>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</si>
  <si>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</si>
  <si>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</si>
  <si>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</si>
  <si>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</si>
  <si>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</si>
  <si>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</si>
  <si>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</si>
  <si>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</si>
  <si>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</si>
  <si>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</si>
  <si>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</si>
  <si>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</si>
  <si>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</si>
  <si>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</si>
  <si>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</si>
  <si>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</si>
  <si>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</si>
  <si>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</si>
  <si>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</si>
  <si>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</si>
  <si>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</si>
  <si>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</si>
  <si>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</si>
  <si>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</si>
  <si>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</si>
  <si>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</si>
  <si>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</si>
  <si>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</si>
  <si>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</si>
  <si>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</si>
  <si>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</si>
  <si>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</si>
  <si>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</si>
  <si>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</si>
  <si>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</si>
  <si>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</si>
  <si>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</si>
  <si>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</si>
  <si>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</si>
  <si>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</si>
  <si>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</si>
  <si>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</si>
  <si>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</si>
  <si>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</si>
  <si>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</si>
  <si>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</si>
  <si>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</si>
  <si>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</si>
  <si>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</si>
  <si>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</si>
  <si>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</si>
  <si>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</si>
  <si>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</si>
  <si>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</si>
  <si>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</si>
  <si>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</si>
  <si>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</si>
  <si>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</si>
  <si>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</si>
  <si>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</si>
  <si>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</si>
  <si>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</si>
  <si>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</si>
  <si>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</si>
  <si>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</si>
  <si>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</si>
  <si>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</si>
  <si>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</si>
  <si>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</si>
  <si>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</si>
  <si>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</si>
  <si>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</si>
  <si>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</si>
  <si>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</si>
  <si>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</si>
  <si>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</si>
  <si>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</si>
  <si>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</si>
  <si>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</si>
  <si>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</si>
  <si>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</si>
  <si>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</si>
  <si>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</si>
  <si>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</si>
  <si>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</si>
  <si>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</si>
  <si>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</si>
  <si>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</si>
  <si>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</si>
  <si>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</si>
  <si>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</si>
  <si>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</si>
  <si>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</si>
  <si>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</si>
  <si>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</si>
  <si>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</si>
  <si>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</si>
  <si>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</si>
  <si>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</si>
  <si>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</si>
  <si>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</si>
  <si>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</si>
  <si>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</si>
  <si>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</si>
  <si>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</si>
  <si>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</si>
  <si>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</si>
  <si>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</si>
  <si>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</si>
  <si>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</si>
  <si>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</si>
  <si>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</si>
  <si>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</si>
  <si>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</si>
  <si>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</si>
  <si>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</si>
  <si>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</si>
  <si>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</si>
  <si>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</si>
  <si>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</si>
  <si>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</si>
  <si>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</si>
  <si>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</si>
  <si>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</si>
  <si>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</si>
  <si>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</si>
  <si>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</si>
  <si>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</si>
  <si>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</si>
  <si>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</si>
  <si>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</si>
  <si>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</si>
  <si>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</si>
  <si>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</si>
  <si>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</si>
  <si>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</si>
  <si>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</si>
  <si>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</si>
  <si>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</si>
  <si>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</si>
  <si>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</si>
  <si>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</si>
  <si>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</si>
  <si>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</si>
  <si>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</si>
  <si>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</si>
  <si>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</si>
  <si>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</si>
  <si>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</si>
  <si>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</si>
  <si>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</si>
  <si>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</si>
  <si>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</si>
  <si>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</si>
  <si>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</si>
  <si>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</si>
  <si>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</si>
  <si>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</si>
  <si>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</si>
  <si>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</si>
  <si>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</si>
  <si>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</si>
  <si>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</si>
  <si>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</si>
  <si>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</si>
  <si>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</si>
  <si>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</si>
  <si>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</si>
  <si>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</si>
  <si>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</si>
  <si>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</si>
  <si>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</si>
  <si>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</si>
  <si>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</si>
  <si>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</si>
  <si>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</si>
  <si>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</si>
  <si>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</si>
  <si>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</si>
  <si>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</si>
  <si>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</si>
  <si>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</si>
  <si>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</si>
  <si>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</si>
  <si>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</si>
  <si>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</si>
  <si>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</si>
  <si>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</si>
  <si>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</si>
  <si>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</si>
  <si>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</si>
  <si>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</si>
  <si>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</si>
  <si>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</si>
  <si>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</si>
  <si>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</si>
  <si>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</si>
  <si>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</si>
  <si>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</si>
  <si>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</si>
  <si>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</si>
  <si>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</si>
  <si>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</si>
  <si>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</si>
  <si>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</si>
  <si>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</si>
  <si>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</si>
  <si>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</si>
  <si>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</si>
  <si>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</si>
  <si>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</si>
  <si>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</si>
  <si>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</si>
  <si>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</si>
  <si>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</si>
  <si>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</si>
  <si>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</si>
  <si>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</si>
  <si>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</si>
  <si>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</si>
  <si>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</si>
  <si>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</si>
  <si>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</si>
  <si>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</si>
  <si>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</si>
  <si>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</si>
  <si>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</si>
  <si>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</si>
  <si>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</si>
  <si>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</si>
  <si>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</si>
  <si>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</si>
  <si>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</si>
  <si>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</si>
  <si>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</si>
  <si>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</si>
  <si>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</si>
  <si>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</si>
  <si>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</si>
  <si>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</si>
  <si>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</si>
  <si>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</si>
  <si>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</si>
  <si>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</si>
  <si>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</si>
  <si>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</si>
  <si>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</si>
  <si>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</si>
  <si>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</si>
  <si>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</si>
  <si>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</si>
  <si>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</si>
  <si>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</si>
  <si>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</si>
  <si>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</si>
  <si>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</si>
  <si>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</si>
  <si>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</si>
  <si>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</si>
  <si>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</si>
  <si>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</si>
  <si>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</si>
  <si>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</si>
  <si>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</si>
  <si>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</si>
  <si>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</si>
  <si>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</si>
  <si>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</si>
  <si>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</si>
  <si>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</si>
  <si>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</si>
  <si>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</si>
  <si>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</si>
  <si>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</si>
  <si>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</si>
  <si>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</si>
  <si>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</si>
  <si>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</si>
  <si>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</si>
  <si>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</si>
  <si>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</si>
  <si>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</si>
  <si>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</si>
  <si>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</si>
  <si>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</si>
  <si>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</si>
  <si>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</si>
  <si>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</si>
  <si>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</si>
  <si>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</si>
  <si>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</si>
  <si>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</si>
  <si>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</si>
  <si>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</si>
  <si>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</si>
  <si>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</si>
  <si>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</si>
  <si>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</si>
  <si>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</si>
  <si>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</si>
  <si>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</si>
  <si>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</si>
  <si>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</si>
  <si>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</si>
  <si>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</si>
  <si>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</si>
  <si>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</si>
  <si>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</si>
  <si>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</si>
  <si>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</si>
  <si>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</si>
  <si>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</si>
  <si>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</si>
  <si>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</si>
  <si>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</si>
  <si>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</si>
  <si>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</si>
  <si>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</si>
  <si>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</si>
  <si>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</si>
  <si>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</si>
  <si>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</si>
  <si>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</si>
  <si>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</si>
  <si>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</si>
  <si>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</si>
  <si>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</si>
  <si>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</si>
  <si>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</si>
  <si>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</si>
  <si>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</si>
  <si>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</si>
  <si>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</si>
  <si>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</si>
  <si>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</si>
  <si>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</si>
  <si>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</si>
  <si>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</si>
  <si>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</si>
  <si>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</si>
  <si>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</si>
  <si>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</si>
  <si>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</si>
  <si>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</si>
  <si>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</si>
  <si>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</si>
  <si>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</si>
  <si>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</si>
  <si>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</si>
  <si>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</si>
  <si>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</si>
  <si>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</si>
  <si>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</si>
  <si>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</si>
  <si>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</si>
  <si>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</si>
  <si>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</si>
  <si>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</si>
  <si>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</si>
  <si>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</si>
  <si>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</si>
  <si>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</si>
  <si>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</si>
  <si>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</si>
  <si>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</si>
  <si>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</si>
  <si>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</si>
  <si>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</si>
  <si>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</si>
  <si>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</si>
  <si>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</si>
  <si>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</si>
  <si>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</si>
  <si>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</si>
  <si>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</si>
  <si>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</si>
  <si>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</si>
  <si>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</si>
  <si>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</si>
  <si>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</si>
  <si>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</si>
  <si>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</si>
  <si>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</si>
  <si>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</si>
  <si>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</si>
  <si>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</si>
  <si>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</si>
  <si>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</si>
  <si>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</si>
  <si>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</si>
  <si>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</si>
  <si>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</si>
  <si>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</si>
  <si>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</si>
  <si>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</si>
  <si>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</si>
  <si>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</si>
  <si>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</si>
  <si>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</si>
  <si>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</si>
  <si>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</si>
  <si>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</si>
  <si>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</si>
  <si>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</si>
  <si>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</si>
  <si>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</si>
  <si>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</si>
  <si>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</si>
  <si>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</si>
  <si>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</si>
  <si>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</si>
  <si>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</si>
  <si>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</si>
  <si>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</si>
  <si>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</si>
  <si>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</si>
  <si>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</si>
  <si>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</si>
  <si>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</si>
  <si>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</si>
  <si>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</si>
  <si>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</si>
  <si>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</si>
  <si>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</si>
  <si>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</si>
  <si>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</si>
  <si>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</si>
  <si>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</si>
  <si>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</si>
  <si>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</si>
  <si>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</si>
  <si>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</si>
  <si>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</si>
  <si>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</si>
  <si>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</si>
  <si>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</si>
  <si>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</si>
  <si>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</si>
  <si>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</si>
  <si>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</si>
  <si>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</si>
  <si>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</si>
  <si>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</si>
  <si>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</si>
  <si>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</si>
  <si>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</si>
  <si>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</si>
  <si>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</si>
  <si>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</si>
  <si>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</si>
  <si>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</si>
  <si>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</si>
  <si>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</si>
  <si>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</si>
  <si>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</si>
  <si>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</si>
  <si>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</si>
  <si>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</si>
  <si>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</si>
  <si>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</si>
  <si>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</si>
  <si>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</si>
  <si>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</si>
  <si>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</si>
  <si>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</si>
  <si>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</si>
  <si>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</si>
  <si>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</si>
  <si>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</si>
  <si>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</si>
  <si>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</si>
  <si>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</si>
  <si>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</si>
  <si>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</si>
  <si>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</si>
  <si>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</si>
  <si>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</si>
  <si>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</si>
  <si>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</si>
  <si>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</si>
  <si>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</si>
  <si>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</si>
  <si>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</si>
  <si>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</si>
  <si>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</si>
  <si>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</si>
  <si>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</si>
  <si>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</si>
  <si>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</si>
  <si>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</si>
  <si>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</si>
  <si>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</si>
  <si>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</si>
  <si>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</si>
  <si>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</si>
  <si>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</si>
  <si>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</si>
  <si>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</si>
  <si>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</si>
  <si>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</si>
  <si>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</si>
  <si>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</si>
  <si>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</si>
  <si>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</si>
  <si>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</si>
  <si>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</si>
  <si>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</si>
  <si>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</si>
  <si>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</si>
  <si>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</si>
  <si>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</si>
  <si>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</si>
  <si>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</si>
  <si>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</si>
  <si>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</si>
  <si>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</si>
  <si>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</si>
  <si>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</si>
  <si>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</si>
  <si>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</si>
  <si>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</si>
  <si>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</si>
  <si>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</si>
  <si>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</si>
  <si>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</si>
  <si>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</si>
  <si>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</si>
  <si>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</si>
  <si>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</si>
  <si>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</si>
  <si>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</si>
  <si>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</si>
  <si>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</si>
  <si>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</si>
  <si>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</si>
  <si>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</si>
  <si>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</si>
  <si>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</si>
  <si>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</si>
  <si>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</si>
  <si>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</si>
  <si>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</si>
  <si>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</si>
  <si>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</si>
  <si>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</si>
  <si>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</si>
  <si>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</si>
  <si>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</si>
  <si>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</si>
  <si>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</si>
  <si>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</si>
  <si>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</si>
  <si>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</si>
  <si>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</si>
  <si>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</si>
  <si>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</si>
  <si>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</si>
  <si>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</si>
  <si>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</si>
  <si>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</si>
  <si>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</si>
  <si>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</si>
  <si>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</si>
  <si>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</si>
  <si>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</si>
  <si>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</si>
  <si>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</si>
  <si>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</si>
  <si>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</si>
  <si>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</si>
  <si>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</si>
  <si>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</si>
  <si>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</si>
  <si>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</si>
  <si>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</si>
  <si>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</si>
  <si>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</si>
  <si>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</si>
  <si>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</si>
  <si>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</si>
  <si>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</si>
  <si>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</si>
  <si>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</si>
  <si>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</si>
  <si>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</si>
  <si>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</si>
  <si>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</si>
  <si>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</si>
  <si>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</si>
  <si>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</si>
  <si>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</si>
  <si>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</si>
  <si>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</si>
  <si>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</si>
  <si>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</si>
  <si>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</si>
  <si>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</si>
  <si>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</si>
  <si>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</si>
  <si>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</si>
  <si>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</si>
  <si>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</si>
  <si>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</si>
  <si>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</si>
  <si>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</si>
  <si>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</si>
  <si>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</si>
  <si>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</si>
  <si>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</si>
  <si>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</si>
  <si>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</si>
  <si>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</si>
  <si>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</si>
  <si>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</si>
  <si>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</si>
  <si>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</si>
  <si>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</si>
  <si>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</si>
  <si>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</si>
  <si>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</si>
  <si>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</si>
  <si>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</si>
  <si>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</si>
  <si>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</si>
  <si>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</si>
  <si>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</si>
  <si>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</si>
  <si>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</si>
  <si>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</si>
  <si>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</si>
  <si>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</si>
  <si>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</si>
  <si>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</si>
  <si>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</si>
  <si>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</si>
  <si>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</si>
  <si>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</si>
  <si>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</si>
  <si>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</si>
  <si>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</si>
  <si>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</si>
  <si>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</si>
  <si>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</si>
  <si>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</si>
  <si>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</si>
  <si>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</si>
  <si>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</si>
  <si>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</si>
  <si>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</si>
  <si>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</si>
  <si>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</si>
  <si>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</si>
  <si>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</si>
  <si>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</si>
  <si>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</si>
  <si>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</si>
  <si>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</si>
  <si>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</si>
  <si>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</si>
  <si>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</si>
  <si>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</si>
  <si>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</si>
  <si>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</si>
  <si>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</si>
  <si>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</si>
  <si>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</si>
  <si>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</si>
  <si>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</si>
  <si>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</si>
  <si>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</si>
  <si>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</si>
  <si>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</si>
  <si>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</si>
  <si>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</si>
  <si>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</si>
  <si>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</si>
  <si>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</si>
  <si>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</si>
  <si>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</si>
  <si>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</si>
  <si>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</si>
  <si>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</si>
  <si>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</si>
  <si>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</si>
  <si>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</si>
  <si>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</si>
  <si>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</si>
  <si>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</si>
  <si>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</si>
  <si>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</si>
  <si>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</si>
  <si>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</si>
  <si>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</si>
  <si>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</si>
  <si>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</si>
  <si>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</si>
  <si>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</si>
  <si>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</si>
  <si>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</si>
  <si>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</si>
  <si>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</si>
  <si>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</si>
  <si>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</si>
  <si>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</si>
  <si>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</si>
  <si>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</si>
  <si>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</si>
  <si>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</si>
  <si>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</si>
  <si>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</si>
  <si>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</si>
  <si>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</si>
  <si>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</si>
  <si>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</si>
  <si>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</si>
  <si>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</si>
  <si>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</si>
  <si>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</si>
  <si>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</si>
  <si>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</si>
  <si>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</si>
  <si>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</si>
  <si>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</si>
  <si>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</si>
  <si>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</si>
  <si>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</si>
  <si>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</si>
  <si>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</si>
  <si>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</si>
  <si>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</si>
  <si>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</si>
  <si>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</si>
  <si>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</si>
  <si>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</si>
  <si>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</si>
  <si>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</si>
  <si>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</si>
  <si>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</si>
  <si>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</si>
  <si>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</si>
  <si>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</si>
  <si>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</si>
  <si>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</si>
  <si>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</si>
  <si>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</si>
  <si>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</si>
  <si>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</si>
  <si>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</si>
  <si>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</si>
  <si>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</si>
  <si>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</si>
  <si>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</si>
  <si>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</si>
  <si>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</si>
  <si>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</si>
  <si>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</si>
  <si>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</si>
  <si>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</si>
  <si>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</si>
  <si>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</si>
  <si>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</si>
  <si>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</si>
  <si>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</si>
  <si>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</si>
  <si>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</si>
  <si>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</si>
  <si>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</si>
  <si>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</si>
  <si>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</si>
  <si>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</si>
  <si>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</si>
  <si>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</si>
  <si>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</si>
  <si>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</si>
  <si>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</si>
  <si>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</si>
  <si>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</si>
  <si>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</si>
  <si>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</si>
  <si>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</si>
  <si>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</si>
  <si>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</si>
  <si>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</si>
  <si>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</si>
  <si>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</si>
  <si>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</si>
  <si>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</si>
  <si>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</si>
  <si>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</si>
  <si>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</si>
  <si>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</si>
  <si>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</si>
  <si>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</si>
  <si>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</si>
  <si>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</si>
  <si>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</si>
  <si>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</si>
  <si>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</si>
  <si>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</si>
  <si>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</si>
  <si>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</si>
  <si>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</si>
  <si>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</si>
  <si>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</si>
  <si>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</si>
  <si>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</si>
  <si>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</si>
  <si>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</si>
  <si>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</si>
  <si>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</si>
  <si>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</si>
  <si>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</si>
  <si>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</si>
  <si>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</si>
  <si>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</si>
  <si>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</si>
  <si>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</si>
  <si>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</si>
  <si>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</si>
  <si>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</si>
  <si>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</si>
  <si>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</si>
  <si>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</si>
  <si>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</si>
  <si>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</si>
  <si>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</si>
  <si>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</si>
  <si>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</si>
  <si>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</si>
  <si>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</si>
  <si>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</si>
  <si>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</si>
  <si>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</si>
  <si>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</si>
  <si>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</si>
  <si>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</si>
  <si>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</si>
  <si>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</si>
  <si>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</si>
  <si>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</si>
  <si>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</si>
  <si>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</si>
  <si>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</si>
  <si>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</si>
  <si>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</si>
  <si>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</si>
  <si>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</si>
  <si>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</si>
  <si>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</si>
  <si>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</si>
  <si>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</si>
  <si>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</si>
  <si>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</si>
  <si>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</si>
  <si>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</si>
  <si>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</si>
  <si>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</si>
  <si>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</si>
  <si>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</si>
  <si>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</si>
  <si>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</si>
  <si>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</si>
  <si>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</si>
  <si>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</si>
  <si>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</si>
  <si>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</si>
  <si>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</si>
  <si>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</si>
  <si>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</si>
  <si>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</si>
  <si>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</si>
  <si>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</si>
  <si>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</si>
  <si>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</si>
  <si>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</si>
  <si>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</si>
  <si>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</si>
  <si>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</si>
  <si>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</si>
  <si>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</si>
  <si>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</si>
  <si>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</si>
  <si>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</si>
  <si>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</si>
  <si>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</si>
  <si>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</si>
  <si>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</si>
  <si>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</si>
  <si>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</si>
  <si>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</si>
  <si>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</si>
  <si>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</si>
  <si>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</si>
  <si>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</si>
  <si>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</si>
  <si>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</si>
  <si>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</si>
  <si>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</si>
  <si>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</si>
  <si>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</si>
  <si>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</si>
  <si>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</si>
  <si>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</si>
  <si>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</si>
  <si>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</si>
  <si>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</si>
  <si>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</si>
  <si>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</si>
  <si>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</si>
  <si>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</si>
  <si>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</si>
  <si>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</si>
  <si>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</si>
  <si>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</si>
  <si>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</si>
  <si>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</si>
  <si>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</si>
  <si>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</si>
  <si>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</si>
  <si>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</si>
  <si>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</si>
  <si>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</si>
  <si>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</si>
  <si>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</si>
  <si>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</si>
  <si>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</si>
  <si>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</si>
  <si>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</si>
  <si>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</si>
  <si>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</si>
  <si>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</si>
  <si>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</si>
  <si>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</si>
  <si>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</si>
  <si>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</si>
  <si>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</si>
  <si>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</si>
  <si>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</si>
  <si>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</si>
  <si>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</si>
  <si>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</si>
  <si>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</si>
  <si>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</si>
  <si>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</si>
  <si>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</si>
  <si>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</si>
  <si>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</si>
  <si>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</si>
  <si>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</si>
  <si>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</si>
  <si>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</si>
  <si>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</si>
  <si>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</si>
  <si>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</si>
  <si>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</si>
  <si>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</si>
  <si>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</si>
  <si>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</si>
  <si>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</si>
  <si>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</si>
  <si>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</si>
  <si>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</si>
  <si>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</si>
  <si>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</si>
  <si>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</si>
  <si>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</si>
  <si>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</si>
  <si>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</si>
  <si>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</si>
  <si>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</si>
  <si>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</si>
  <si>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</si>
  <si>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</si>
  <si>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</si>
  <si>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</si>
  <si>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</si>
  <si>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</si>
  <si>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</si>
  <si>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</si>
  <si>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</si>
  <si>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</si>
  <si>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</si>
  <si>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</si>
  <si>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</si>
  <si>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</si>
  <si>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</si>
  <si>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</si>
  <si>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</si>
  <si>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</si>
  <si>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</si>
  <si>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</si>
  <si>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</si>
  <si>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</si>
  <si>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</si>
  <si>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</si>
  <si>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</si>
  <si>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</si>
  <si>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</si>
  <si>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</si>
  <si>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</si>
  <si>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</si>
  <si>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</si>
  <si>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</si>
  <si>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</si>
  <si>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</si>
  <si>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</si>
  <si>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</si>
  <si>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</si>
  <si>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</si>
  <si>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</si>
  <si>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</si>
  <si>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</si>
  <si>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</si>
  <si>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</si>
  <si>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</si>
  <si>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</si>
  <si>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</si>
  <si>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</si>
  <si>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</si>
  <si>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</si>
  <si>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</si>
  <si>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</si>
  <si>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</si>
  <si>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</si>
  <si>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</si>
  <si>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</si>
  <si>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</si>
  <si>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</si>
  <si>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</si>
  <si>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</si>
  <si>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</si>
  <si>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</si>
  <si>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</si>
  <si>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</si>
  <si>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</si>
  <si>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</si>
  <si>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</si>
  <si>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</si>
  <si>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</si>
  <si>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</si>
  <si>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</si>
  <si>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</si>
  <si>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</si>
  <si>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</si>
  <si>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</si>
  <si>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</si>
  <si>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</si>
  <si>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</si>
  <si>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</si>
  <si>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</si>
  <si>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</si>
  <si>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</si>
  <si>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</si>
  <si>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</si>
  <si>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</si>
  <si>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</si>
  <si>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</si>
  <si>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</si>
  <si>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</si>
  <si>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</si>
  <si>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</si>
  <si>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</si>
  <si>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</si>
  <si>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</si>
  <si>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</si>
  <si>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</si>
  <si>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</si>
  <si>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</si>
  <si>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</si>
  <si>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</si>
  <si>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</si>
  <si>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</si>
  <si>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</si>
  <si>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</si>
  <si>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</si>
  <si>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</si>
  <si>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</si>
  <si>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</si>
  <si>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</si>
  <si>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</si>
  <si>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</si>
  <si>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</si>
  <si>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</si>
  <si>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</si>
  <si>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</si>
  <si>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</si>
  <si>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</si>
  <si>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</si>
  <si>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</si>
  <si>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</si>
  <si>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</si>
  <si>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</si>
  <si>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</si>
  <si>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</si>
  <si>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</si>
  <si>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</si>
  <si>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</si>
  <si>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</si>
  <si>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</si>
  <si>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</si>
  <si>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</si>
  <si>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</si>
  <si>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</si>
  <si>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</si>
  <si>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</si>
  <si>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</si>
  <si>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</si>
  <si>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</si>
  <si>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</si>
  <si>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</si>
  <si>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</si>
  <si>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</si>
  <si>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</si>
  <si>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</si>
  <si>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</si>
  <si>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</si>
  <si>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</si>
  <si>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</si>
  <si>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</si>
  <si>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</si>
  <si>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</si>
  <si>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</si>
  <si>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</si>
  <si>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</si>
  <si>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</si>
  <si>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</si>
  <si>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</si>
  <si>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</si>
  <si>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</si>
  <si>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</si>
  <si>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</si>
  <si>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</si>
  <si>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</si>
  <si>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</si>
  <si>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</si>
  <si>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</si>
  <si>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</si>
  <si>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</si>
  <si>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</si>
  <si>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</si>
  <si>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</si>
  <si>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</si>
  <si>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</si>
  <si>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</si>
  <si>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</si>
  <si>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</si>
  <si>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</si>
  <si>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</si>
  <si>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</si>
  <si>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</si>
  <si>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</si>
  <si>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</si>
  <si>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</si>
  <si>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</si>
  <si>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</si>
  <si>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</si>
  <si>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</si>
  <si>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</si>
  <si>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</si>
  <si>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</si>
  <si>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</si>
  <si>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</si>
  <si>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</si>
  <si>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</si>
  <si>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</si>
  <si>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</si>
  <si>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</si>
  <si>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</si>
  <si>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</si>
  <si>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</si>
  <si>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</si>
  <si>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</si>
  <si>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</si>
  <si>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</si>
  <si>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</si>
  <si>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</si>
  <si>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</si>
  <si>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</si>
  <si>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</si>
  <si>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</si>
  <si>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</si>
  <si>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</si>
  <si>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</si>
  <si>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</si>
  <si>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</si>
  <si>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</si>
  <si>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</si>
  <si>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</si>
  <si>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</si>
  <si>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</si>
  <si>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</si>
  <si>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</si>
  <si>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</si>
  <si>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</si>
  <si>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</si>
  <si>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</si>
  <si>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</si>
  <si>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</si>
  <si>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</si>
  <si>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</si>
  <si>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</si>
  <si>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</si>
  <si>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</si>
  <si>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</si>
  <si>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</si>
  <si>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</si>
  <si>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</si>
  <si>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</si>
  <si>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</si>
  <si>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</si>
  <si>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</si>
  <si>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</si>
  <si>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</si>
  <si>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</si>
  <si>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</si>
  <si>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</si>
  <si>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</si>
  <si>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</si>
  <si>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</si>
  <si>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</si>
  <si>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</si>
  <si>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</si>
  <si>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</si>
  <si>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</si>
  <si>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</si>
  <si>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</si>
  <si>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</si>
  <si>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</si>
  <si>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</si>
  <si>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</si>
  <si>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</si>
  <si>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</si>
  <si>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</si>
  <si>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</si>
  <si>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</si>
  <si>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</si>
  <si>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</si>
  <si>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</si>
  <si>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</si>
  <si>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</si>
  <si>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</si>
  <si>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</si>
  <si>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</si>
  <si>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</si>
  <si>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</si>
  <si>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</si>
  <si>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</si>
  <si>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</si>
  <si>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</si>
  <si>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</si>
  <si>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</si>
  <si>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</si>
  <si>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</si>
  <si>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</si>
  <si>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</si>
  <si>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</si>
  <si>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</si>
  <si>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</si>
  <si>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</si>
  <si>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</si>
  <si>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</si>
  <si>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</si>
  <si>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</si>
  <si>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</si>
  <si>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</si>
  <si>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</si>
  <si>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</si>
  <si>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</si>
  <si>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</si>
  <si>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</si>
  <si>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</si>
  <si>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</si>
  <si>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</si>
  <si>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</si>
  <si>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</si>
  <si>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</si>
  <si>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</si>
  <si>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</si>
  <si>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</si>
  <si>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</si>
  <si>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</si>
  <si>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</si>
  <si>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</si>
  <si>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</si>
  <si>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</si>
  <si>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</si>
  <si>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</si>
  <si>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</si>
  <si>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</si>
  <si>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</si>
  <si>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</si>
  <si>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</si>
  <si>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</si>
  <si>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</si>
  <si>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</si>
  <si>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</si>
  <si>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</si>
  <si>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</si>
  <si>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</si>
  <si>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</si>
  <si>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</si>
  <si>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</si>
  <si>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</si>
  <si>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</si>
  <si>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</si>
  <si>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</si>
  <si>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</si>
  <si>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</si>
  <si>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</si>
  <si>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</si>
  <si>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</si>
  <si>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</si>
  <si>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</si>
  <si>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</si>
  <si>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</si>
  <si>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</si>
  <si>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</si>
  <si>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</si>
  <si>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</si>
  <si>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</si>
  <si>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</si>
  <si>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</si>
  <si>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</si>
  <si>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</si>
  <si>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</si>
  <si>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</si>
  <si>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</si>
  <si>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</si>
  <si>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</si>
  <si>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</si>
  <si>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</si>
  <si>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</si>
  <si>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</si>
  <si>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</si>
  <si>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</si>
  <si>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</si>
  <si>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</si>
  <si>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</si>
  <si>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</si>
  <si>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</si>
  <si>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</si>
  <si>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</si>
  <si>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</si>
  <si>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</si>
  <si>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</si>
  <si>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</si>
  <si>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</si>
  <si>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</si>
  <si>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</si>
  <si>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</si>
  <si>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</si>
  <si>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</si>
  <si>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</si>
  <si>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</si>
  <si>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</si>
  <si>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</si>
  <si>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</si>
  <si>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</si>
  <si>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</si>
  <si>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</si>
  <si>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</si>
  <si>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</si>
  <si>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</si>
  <si>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</si>
  <si>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</si>
  <si>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</si>
  <si>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</si>
  <si>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</si>
  <si>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</si>
  <si>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</si>
  <si>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</si>
  <si>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</si>
  <si>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</si>
  <si>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</si>
  <si>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</si>
  <si>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</si>
  <si>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</si>
  <si>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</si>
  <si>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</si>
  <si>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</si>
  <si>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</si>
  <si>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</si>
  <si>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</si>
  <si>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</si>
  <si>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</si>
  <si>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</si>
  <si>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</si>
  <si>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</si>
  <si>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</si>
  <si>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</si>
  <si>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</si>
  <si>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</si>
  <si>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</si>
  <si>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</si>
  <si>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</si>
  <si>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</si>
  <si>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</si>
  <si>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</si>
  <si>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</si>
  <si>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</si>
  <si>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</si>
  <si>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</si>
  <si>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</si>
  <si>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</si>
  <si>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</si>
  <si>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</si>
  <si>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</si>
  <si>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</si>
  <si>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</si>
  <si>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</si>
  <si>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</si>
  <si>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</si>
  <si>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</si>
  <si>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</si>
  <si>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</si>
  <si>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</si>
  <si>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</si>
  <si>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</si>
  <si>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</si>
  <si>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</si>
  <si>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</si>
  <si>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</si>
  <si>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</si>
  <si>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</si>
  <si>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</si>
  <si>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</si>
  <si>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</si>
  <si>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</si>
  <si>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</si>
  <si>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</si>
  <si>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</si>
  <si>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</si>
  <si>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</si>
  <si>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</si>
  <si>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</si>
  <si>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</si>
  <si>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</si>
  <si>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</si>
  <si>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</si>
  <si>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</si>
  <si>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</si>
  <si>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</si>
  <si>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</si>
  <si>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</si>
  <si>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</si>
  <si>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</si>
  <si>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</si>
  <si>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</si>
  <si>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</si>
  <si>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</si>
  <si>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</si>
  <si>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</si>
  <si>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</si>
  <si>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</si>
  <si>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</si>
  <si>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</si>
  <si>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</si>
  <si>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</si>
  <si>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</si>
  <si>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</si>
  <si>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</si>
  <si>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</si>
  <si>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</si>
  <si>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</si>
  <si>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</si>
  <si>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</si>
  <si>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</si>
  <si>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</si>
  <si>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</si>
  <si>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</si>
  <si>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</si>
  <si>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</si>
  <si>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</si>
  <si>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</si>
  <si>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</si>
  <si>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</si>
  <si>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</si>
  <si>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</si>
  <si>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</si>
  <si>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</si>
  <si>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</si>
  <si>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</si>
  <si>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</si>
  <si>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</si>
  <si>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</si>
  <si>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</si>
  <si>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</si>
  <si>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</si>
  <si>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</si>
  <si>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</si>
  <si>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</si>
  <si>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</si>
  <si>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</si>
  <si>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</si>
  <si>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</si>
  <si>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</si>
  <si>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</si>
  <si>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</si>
  <si>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</si>
  <si>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</si>
  <si>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</si>
  <si>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</si>
  <si>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</si>
  <si>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</si>
  <si>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</si>
  <si>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</si>
  <si>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</si>
  <si>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</si>
  <si>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</si>
  <si>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</si>
  <si>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</si>
  <si>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</si>
  <si>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</si>
  <si>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</si>
  <si>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</si>
  <si>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</si>
  <si>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</si>
  <si>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</si>
  <si>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</si>
  <si>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</si>
  <si>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</si>
  <si>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</si>
  <si>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</si>
  <si>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</si>
  <si>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</si>
  <si>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</si>
  <si>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</si>
  <si>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</si>
  <si>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</si>
  <si>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</si>
  <si>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</si>
  <si>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</si>
  <si>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</si>
  <si>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</si>
  <si>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</si>
  <si>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</si>
  <si>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</si>
  <si>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</si>
  <si>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</si>
  <si>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</si>
  <si>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</si>
  <si>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</si>
  <si>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</si>
  <si>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</si>
  <si>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</si>
  <si>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</si>
  <si>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</si>
  <si>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</si>
  <si>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</si>
  <si>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</si>
  <si>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</si>
  <si>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</si>
  <si>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</si>
  <si>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</si>
  <si>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</si>
  <si>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</si>
  <si>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</si>
  <si>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</si>
  <si>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</si>
  <si>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</si>
  <si>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</si>
  <si>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</si>
  <si>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</si>
  <si>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</si>
  <si>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</si>
  <si>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</si>
  <si>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</si>
  <si>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</si>
  <si>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</si>
  <si>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</si>
  <si>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</si>
  <si>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</si>
  <si>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</si>
  <si>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</si>
  <si>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</si>
  <si>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</si>
  <si>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</si>
  <si>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</si>
  <si>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</si>
  <si>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</si>
  <si>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</si>
  <si>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</si>
  <si>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</si>
  <si>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</si>
  <si>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</si>
  <si>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</si>
  <si>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</si>
  <si>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</si>
  <si>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</si>
  <si>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</si>
  <si>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</si>
  <si>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</si>
  <si>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</si>
  <si>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</si>
  <si>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</si>
  <si>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</si>
  <si>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</si>
  <si>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</si>
  <si>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</si>
  <si>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</si>
  <si>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</si>
  <si>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</si>
  <si>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</si>
  <si>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</si>
  <si>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</si>
  <si>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</si>
  <si>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</si>
  <si>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</si>
  <si>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</si>
  <si>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</si>
  <si>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</si>
  <si>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</si>
  <si>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</si>
  <si>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</si>
  <si>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</si>
  <si>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</si>
  <si>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</si>
  <si>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</si>
  <si>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</si>
  <si>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</si>
  <si>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</si>
  <si>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</si>
  <si>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</si>
  <si>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</si>
  <si>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</si>
  <si>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</si>
  <si>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</si>
  <si>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</si>
  <si>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</si>
  <si>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</si>
  <si>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</si>
  <si>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</si>
  <si>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</si>
  <si>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</si>
  <si>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</si>
  <si>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</si>
  <si>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</si>
  <si>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</si>
  <si>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</si>
  <si>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</si>
  <si>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</si>
  <si>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</si>
  <si>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</si>
  <si>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</si>
  <si>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</si>
  <si>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</si>
  <si>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</si>
  <si>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</si>
  <si>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</si>
  <si>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</si>
  <si>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</si>
  <si>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</si>
  <si>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</si>
  <si>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</si>
  <si>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</si>
  <si>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</si>
  <si>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</si>
  <si>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</si>
  <si>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</si>
  <si>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</si>
  <si>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</si>
  <si>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</si>
  <si>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</si>
  <si>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</si>
  <si>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</si>
  <si>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</si>
  <si>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</si>
  <si>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</si>
  <si>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</si>
  <si>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</si>
  <si>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</si>
  <si>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</si>
  <si>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</si>
  <si>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</si>
  <si>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</si>
  <si>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</si>
  <si>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</si>
  <si>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</si>
  <si>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</si>
  <si>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</si>
  <si>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</si>
  <si>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</si>
  <si>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</si>
  <si>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</si>
  <si>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</si>
  <si>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</si>
  <si>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</si>
  <si>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</si>
  <si>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</si>
  <si>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</si>
  <si>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</si>
  <si>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</si>
  <si>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</si>
  <si>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</si>
  <si>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</si>
  <si>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</si>
  <si>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</si>
  <si>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</si>
  <si>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</si>
  <si>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</si>
  <si>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</si>
  <si>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</si>
  <si>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</si>
  <si>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</si>
  <si>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</si>
  <si>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</si>
  <si>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</si>
  <si>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</si>
  <si>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</si>
  <si>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</si>
  <si>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</si>
  <si>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</si>
  <si>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</si>
  <si>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</si>
  <si>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</si>
  <si>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</si>
  <si>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</si>
  <si>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</si>
  <si>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</si>
  <si>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</si>
  <si>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</si>
  <si>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</si>
  <si>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</si>
  <si>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</si>
  <si>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</si>
  <si>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</si>
  <si>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</si>
  <si>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</si>
  <si>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</si>
  <si>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</si>
  <si>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</si>
  <si>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</si>
  <si>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</si>
  <si>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</si>
  <si>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</si>
  <si>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</si>
  <si>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</si>
  <si>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</si>
  <si>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</si>
  <si>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</si>
  <si>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</si>
  <si>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</si>
  <si>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</si>
  <si>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</si>
  <si>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</si>
  <si>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</si>
  <si>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</si>
  <si>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</si>
  <si>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</si>
  <si>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</si>
  <si>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</si>
  <si>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</si>
  <si>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</si>
  <si>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</si>
  <si>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</si>
  <si>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</si>
  <si>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</si>
  <si>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</si>
  <si>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</si>
  <si>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</si>
  <si>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</si>
  <si>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</si>
  <si>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</si>
  <si>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</si>
  <si>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</si>
  <si>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</si>
  <si>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</si>
  <si>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</si>
  <si>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</si>
  <si>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</si>
  <si>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</si>
  <si>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</si>
  <si>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</si>
  <si>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</si>
  <si>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</si>
  <si>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</si>
  <si>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</si>
  <si>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</si>
  <si>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</si>
  <si>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</si>
  <si>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</si>
  <si>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</si>
  <si>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</si>
  <si>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</si>
  <si>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</si>
  <si>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</si>
  <si>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</si>
  <si>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</si>
  <si>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</si>
  <si>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</si>
  <si>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</si>
  <si>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</si>
  <si>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</si>
  <si>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</si>
  <si>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</si>
  <si>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</si>
  <si>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</si>
  <si>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</si>
  <si>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</si>
  <si>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</si>
  <si>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</si>
  <si>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</si>
  <si>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</si>
  <si>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</si>
  <si>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</si>
  <si>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</si>
  <si>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</si>
  <si>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</si>
  <si>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</si>
  <si>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</si>
  <si>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</si>
  <si>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</si>
  <si>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</si>
  <si>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</si>
  <si>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</si>
  <si>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</si>
  <si>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</si>
  <si>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</si>
  <si>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</si>
  <si>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</si>
  <si>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</si>
  <si>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</si>
  <si>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</si>
  <si>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</si>
  <si>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</si>
  <si>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</si>
  <si>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</si>
  <si>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</si>
  <si>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</si>
  <si>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</si>
  <si>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</si>
  <si>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</si>
  <si>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</si>
  <si>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</si>
  <si>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</si>
  <si>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</si>
  <si>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</si>
  <si>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</si>
  <si>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</si>
  <si>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</si>
  <si>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</si>
  <si>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</si>
  <si>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</si>
  <si>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</si>
  <si>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</si>
  <si>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</si>
  <si>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</si>
  <si>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</si>
  <si>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</si>
  <si>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</si>
  <si>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</si>
  <si>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</si>
  <si>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</si>
  <si>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</si>
  <si>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</si>
  <si>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</si>
  <si>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</si>
  <si>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</si>
  <si>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</si>
  <si>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</si>
  <si>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</si>
  <si>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</si>
  <si>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</si>
  <si>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</si>
  <si>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</si>
  <si>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</si>
  <si>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</si>
  <si>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</si>
  <si>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</si>
  <si>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</si>
  <si>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</si>
  <si>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</si>
  <si>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</si>
  <si>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</si>
  <si>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</si>
  <si>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</si>
  <si>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</si>
  <si>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</si>
  <si>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</si>
  <si>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</si>
  <si>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</si>
  <si>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</si>
  <si>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</si>
  <si>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</si>
  <si>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</si>
  <si>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</si>
  <si>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</si>
  <si>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</si>
  <si>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</si>
  <si>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</si>
  <si>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</si>
  <si>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</si>
  <si>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</si>
  <si>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</si>
  <si>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</si>
  <si>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</si>
  <si>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</si>
  <si>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</si>
  <si>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</si>
  <si>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</si>
  <si>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</si>
  <si>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</si>
  <si>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</si>
  <si>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</si>
  <si>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</si>
  <si>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</si>
  <si>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</si>
  <si>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</si>
  <si>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</si>
  <si>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</si>
  <si>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</si>
  <si>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</si>
  <si>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</si>
  <si>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</si>
  <si>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</si>
  <si>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</si>
  <si>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</si>
  <si>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</si>
  <si>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</si>
  <si>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</si>
  <si>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</si>
  <si>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</si>
  <si>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</si>
  <si>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</si>
  <si>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</si>
  <si>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</si>
  <si>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</si>
  <si>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</si>
  <si>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</si>
  <si>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</si>
  <si>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</si>
  <si>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</si>
  <si>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</si>
  <si>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</si>
  <si>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</si>
  <si>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</si>
  <si>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</si>
  <si>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</si>
  <si>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</si>
  <si>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</si>
  <si>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</si>
  <si>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</si>
  <si>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</si>
  <si>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</si>
  <si>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</si>
  <si>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</si>
  <si>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</si>
  <si>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</si>
  <si>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</si>
  <si>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</si>
  <si>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</si>
  <si>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</si>
  <si>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</si>
  <si>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</si>
  <si>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</si>
  <si>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</si>
  <si>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</si>
  <si>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</si>
  <si>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</si>
  <si>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</si>
  <si>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</si>
  <si>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</si>
  <si>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</si>
  <si>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</si>
  <si>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</si>
  <si>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</si>
  <si>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</si>
  <si>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</si>
  <si>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</si>
  <si>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</si>
  <si>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</si>
  <si>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</si>
  <si>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</si>
  <si>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</si>
  <si>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</si>
  <si>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</si>
  <si>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</si>
  <si>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</si>
  <si>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</si>
  <si>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</si>
  <si>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</si>
  <si>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</si>
  <si>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</si>
  <si>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</si>
  <si>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</si>
  <si>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</si>
  <si>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</si>
  <si>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</si>
  <si>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</si>
  <si>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</si>
  <si>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</si>
  <si>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</si>
  <si>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</si>
  <si>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</si>
  <si>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</si>
  <si>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</si>
  <si>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</si>
  <si>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</si>
  <si>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</si>
  <si>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</si>
  <si>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</si>
  <si>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</si>
  <si>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</si>
  <si>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</si>
  <si>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</si>
  <si>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</si>
  <si>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</si>
  <si>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</si>
  <si>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</si>
  <si>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</si>
  <si>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</si>
  <si>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</si>
  <si>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</si>
  <si>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</si>
  <si>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</si>
  <si>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</si>
  <si>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</si>
  <si>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</si>
  <si>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</si>
  <si>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</si>
  <si>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</si>
  <si>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</si>
  <si>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</si>
  <si>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</si>
  <si>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</si>
  <si>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</si>
  <si>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</si>
  <si>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</si>
  <si>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</si>
  <si>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</si>
  <si>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</si>
  <si>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</si>
  <si>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</si>
  <si>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</si>
  <si>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</si>
  <si>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</si>
  <si>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</si>
  <si>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</si>
  <si>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</si>
  <si>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</si>
  <si>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</si>
  <si>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</si>
  <si>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</si>
  <si>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</si>
  <si>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</si>
  <si>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</si>
  <si>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</si>
  <si>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</si>
  <si>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</si>
  <si>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</si>
  <si>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</si>
  <si>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</si>
  <si>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</si>
  <si>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</si>
  <si>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</si>
  <si>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</si>
  <si>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</si>
  <si>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</si>
  <si>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</si>
  <si>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</si>
  <si>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</si>
  <si>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</si>
  <si>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</si>
  <si>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</si>
  <si>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</si>
  <si>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</si>
  <si>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</si>
  <si>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</si>
  <si>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</si>
  <si>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</si>
  <si>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</si>
  <si>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</si>
  <si>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</si>
  <si>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</si>
  <si>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</si>
  <si>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</si>
  <si>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</si>
  <si>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</si>
  <si>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</si>
  <si>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</si>
  <si>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</si>
  <si>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</si>
  <si>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</si>
  <si>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</si>
  <si>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</si>
  <si>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</si>
  <si>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</si>
  <si>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</si>
  <si>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</si>
  <si>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</si>
  <si>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</si>
  <si>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</si>
  <si>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</si>
  <si>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</si>
  <si>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</si>
  <si>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</si>
  <si>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</si>
  <si>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</si>
  <si>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</si>
  <si>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</si>
  <si>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</si>
  <si>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</si>
  <si>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</si>
  <si>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</si>
  <si>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</si>
  <si>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</si>
  <si>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</si>
  <si>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</si>
  <si>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</si>
  <si>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</si>
  <si>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</si>
  <si>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</si>
  <si>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</si>
  <si>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</si>
  <si>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</si>
  <si>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</si>
  <si>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</si>
  <si>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</si>
  <si>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</si>
  <si>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</si>
  <si>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</si>
  <si>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</si>
  <si>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</si>
  <si>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</si>
  <si>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</si>
  <si>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</si>
  <si>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</si>
  <si>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</si>
  <si>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</si>
  <si>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</si>
  <si>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</si>
  <si>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</si>
  <si>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</si>
  <si>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</si>
  <si>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</si>
  <si>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</si>
  <si>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</si>
  <si>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</si>
  <si>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</si>
  <si>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</si>
  <si>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</si>
  <si>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</si>
  <si>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</si>
  <si>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</si>
  <si>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</si>
  <si>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</si>
  <si>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</si>
  <si>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</si>
  <si>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</si>
  <si>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</si>
  <si>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</si>
  <si>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</si>
  <si>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</si>
  <si>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</si>
  <si>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</si>
  <si>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</si>
  <si>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</si>
  <si>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</si>
  <si>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</si>
  <si>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</si>
  <si>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</si>
  <si>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</si>
  <si>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</si>
  <si>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</si>
  <si>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</si>
  <si>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</si>
  <si>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</si>
  <si>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</si>
  <si>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</si>
  <si>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</si>
  <si>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</si>
  <si>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</si>
  <si>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</si>
  <si>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</si>
  <si>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</si>
  <si>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</si>
  <si>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</si>
  <si>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</si>
  <si>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</si>
  <si>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</si>
  <si>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</si>
  <si>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</si>
  <si>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</si>
  <si>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</si>
  <si>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</si>
  <si>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</si>
  <si>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</si>
  <si>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</si>
  <si>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</si>
  <si>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</si>
  <si>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</si>
  <si>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</si>
  <si>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</si>
  <si>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</si>
  <si>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</si>
  <si>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</si>
  <si>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</si>
  <si>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</si>
  <si>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</si>
  <si>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</si>
  <si>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</si>
  <si>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</si>
  <si>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</si>
  <si>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</si>
  <si>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</si>
  <si>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</si>
  <si>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</si>
  <si>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</si>
  <si>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</si>
  <si>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</si>
  <si>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</si>
  <si>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</si>
  <si>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</si>
  <si>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</si>
  <si>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</si>
  <si>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</si>
  <si>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</si>
  <si>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</si>
  <si>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</si>
  <si>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</si>
  <si>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</si>
  <si>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</si>
  <si>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</si>
  <si>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</si>
  <si>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</si>
  <si>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</si>
  <si>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</si>
  <si>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</si>
  <si>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</si>
  <si>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</si>
  <si>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</si>
  <si>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</si>
  <si>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</si>
  <si>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</si>
  <si>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</si>
  <si>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</si>
  <si>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</si>
  <si>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</si>
  <si>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</si>
  <si>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</si>
  <si>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</si>
  <si>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</si>
  <si>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</si>
  <si>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</si>
  <si>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</si>
  <si>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</si>
  <si>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</si>
  <si>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</si>
  <si>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</si>
  <si>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</si>
  <si>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</si>
  <si>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</si>
  <si>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</si>
  <si>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</si>
  <si>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</si>
  <si>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</si>
  <si>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</si>
  <si>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</si>
  <si>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</si>
  <si>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</si>
  <si>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</si>
  <si>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</si>
  <si>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</si>
  <si>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</si>
  <si>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</si>
  <si>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</si>
  <si>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</si>
  <si>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</si>
  <si>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</si>
  <si>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</si>
  <si>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</si>
  <si>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</si>
  <si>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</si>
  <si>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</si>
  <si>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</si>
  <si>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</si>
  <si>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</si>
  <si>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</si>
  <si>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</si>
  <si>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</si>
  <si>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</si>
  <si>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</si>
  <si>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</si>
  <si>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</si>
  <si>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</si>
  <si>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</si>
  <si>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</si>
  <si>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</si>
  <si>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</si>
  <si>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</si>
  <si>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</si>
  <si>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</si>
  <si>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</si>
  <si>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</si>
  <si>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</si>
  <si>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</si>
  <si>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</si>
  <si>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</si>
  <si>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</si>
  <si>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</si>
  <si>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</si>
  <si>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</si>
  <si>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</si>
  <si>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</si>
  <si>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</si>
  <si>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</si>
  <si>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</si>
  <si>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</si>
  <si>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</si>
  <si>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</si>
  <si>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</si>
  <si>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</si>
  <si>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</si>
  <si>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</si>
  <si>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</si>
  <si>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</si>
  <si>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</si>
  <si>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</si>
  <si>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</si>
  <si>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</si>
  <si>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</si>
  <si>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</si>
  <si>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</si>
  <si>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</si>
  <si>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</si>
  <si>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</si>
  <si>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</si>
  <si>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</si>
  <si>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</si>
  <si>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</si>
  <si>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</si>
  <si>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</si>
  <si>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</si>
  <si>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</si>
  <si>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</si>
  <si>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</si>
  <si>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</si>
  <si>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</si>
  <si>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</si>
  <si>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</si>
  <si>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</si>
  <si>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</si>
  <si>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</si>
  <si>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</si>
  <si>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</si>
  <si>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</si>
  <si>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</si>
  <si>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</si>
  <si>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</si>
  <si>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</si>
  <si>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</si>
  <si>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</si>
  <si>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</si>
  <si>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</si>
  <si>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</si>
  <si>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</si>
  <si>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</si>
  <si>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</si>
  <si>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</si>
  <si>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</si>
  <si>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</si>
  <si>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</si>
  <si>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</si>
  <si>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</si>
  <si>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</si>
  <si>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</si>
  <si>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</si>
  <si>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</si>
  <si>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</si>
  <si>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</si>
  <si>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</si>
  <si>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</si>
  <si>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</si>
  <si>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</si>
  <si>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</si>
  <si>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</si>
  <si>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</si>
  <si>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</si>
  <si>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</si>
  <si>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</si>
  <si>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</si>
  <si>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</si>
  <si>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</si>
  <si>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</si>
  <si>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</si>
  <si>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</si>
  <si>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</si>
  <si>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</si>
  <si>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</si>
  <si>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</si>
  <si>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</si>
  <si>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</si>
  <si>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</si>
  <si>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</si>
  <si>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</si>
  <si>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</si>
  <si>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</si>
  <si>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</si>
  <si>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</si>
  <si>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</si>
  <si>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</si>
  <si>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</si>
  <si>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</si>
  <si>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</si>
  <si>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</si>
  <si>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</si>
  <si>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</si>
  <si>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</si>
  <si>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</si>
  <si>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</si>
  <si>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</si>
  <si>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</si>
  <si>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</si>
  <si>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</si>
  <si>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</si>
  <si>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</si>
  <si>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</si>
  <si>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</si>
  <si>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</si>
  <si>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</si>
  <si>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</si>
  <si>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</si>
  <si>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</si>
  <si>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</si>
  <si>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</si>
  <si>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</si>
  <si>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</si>
  <si>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</si>
  <si>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</si>
  <si>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</si>
  <si>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</si>
  <si>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</si>
  <si>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</si>
  <si>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</si>
  <si>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</si>
  <si>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</si>
  <si>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</si>
  <si>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</si>
  <si>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</si>
  <si>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</si>
  <si>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</si>
  <si>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</si>
  <si>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</si>
  <si>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</si>
  <si>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</si>
  <si>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</si>
  <si>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</si>
  <si>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</si>
  <si>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</si>
  <si>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</si>
  <si>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</si>
  <si>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</si>
  <si>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</si>
  <si>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</si>
  <si>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</si>
  <si>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</si>
  <si>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</si>
  <si>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</si>
  <si>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</si>
  <si>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</si>
  <si>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</si>
  <si>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</si>
  <si>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</si>
  <si>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</si>
  <si>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</si>
  <si>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</si>
  <si>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PCM-20251106-00000488</t>
  </si>
  <si>
    <t>Emergency</t>
  </si>
  <si>
    <t xml:space="preserve">EM team moved ETA: 35 min </t>
  </si>
  <si>
    <t>TT-20251106-00527</t>
  </si>
  <si>
    <t>N/A</t>
  </si>
  <si>
    <t>SCECO Blackout in HAJ area and Team securing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</si>
</sst>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D9" sqref="D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304.38631215277564</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0.9316246527741896</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45967.334738078702</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45967.334738078702</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45967.334738078702</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45967.334738078702</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45967.334738078702</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45967.334738078702</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45967.334738078702</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45967.334738078702</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45967.334738078702</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45967.334738078702</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45967.334738078702</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45967.334738078702</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45967.334738078702</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45967.334738078702</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45967.334738078702</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45967.334738078702</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45967.334738078702</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45967.334738078702</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45967.334738078702</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45967.334738078702</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45967.334738078702</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45967.334738078702</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45967.334738078702</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45967.334738078702</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45967.334738078702</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45967.334738078702</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45967.334738078702</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45967.334738078702</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45967.334738078702</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45967.334738078702</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45967.334738078702</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45967.334738078702</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45967.334738078702</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45967.334738078702</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45967.334738078702</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45967.334738078702</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45967.334738078702</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45967.334738078702</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45967.334738078702</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45967.334738078702</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45967.334738078702</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45967.334738078702</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45967.334738078702</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45967.334738078702</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45967.334738078702</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45967.334738078702</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45967.334738078702</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45967.334738078702</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45967.334738078702</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45967.334738078702</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45967.334738078702</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45967.334738078702</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45967.334738078702</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45967.334738078702</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45967.334738078702</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45967.334738078702</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45967.334738078702</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45967.334738078702</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45967.334738078702</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45967.334738078702</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45967.334738078702</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45967.334738078702</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45967.334738078702</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45967.334738078702</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45967.334738078702</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45967.334738078702</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45967.334738078702</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45967.334738078702</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45967.334738078702</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45967.334738078702</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45967.334738078702</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45967.334738078702</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45967.334738078702</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45967.334738078702</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45967.334738078702</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45967.334738078702</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45967.334738078702</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45967.334738078702</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45967.334738078702</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45967.334738078702</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45967.334738078702</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45967.334738078702</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45967.334738078702</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45967.334738078702</v>
      </c>
      <c r="H87" s="133"/>
      <c r="I87" s="131" t="str">
        <f>IFERROR(VLOOKUP(D87,DB!A:F,6,0),"")</f>
        <v/>
      </c>
      <c r="J87" s="131" t="str">
        <f>IFERROR(VLOOKUP(D87,DB!A:G,7,0),"")</f>
        <v/>
      </c>
      <c r="K87" s="135"/>
      <c r="L87" s="136" t="str">
        <f>IFERROR(VLOOKUP(D87,DB!A:I,9,0),"")</f>
        <v/>
      </c>
    </row>
    <row r="88" spans="1:12" ht="15" customHeight="1">
      <c r="A88" s="139"/>
      <c r="B88" s="140" t="str">
        <f>IFERROR(VLOOKUP(D88,DB!A:K,11,0),"")</f>
        <v/>
      </c>
      <c r="C88" s="140"/>
      <c r="D88" s="140"/>
      <c r="E88" s="141"/>
      <c r="F88" s="142"/>
      <c r="G88" s="143">
        <f ca="1">IFERROR(NOW()-F88,"")</f>
        <v>45967.334738078702</v>
      </c>
      <c r="H88" s="142"/>
      <c r="I88" s="140" t="str">
        <f>IFERROR(VLOOKUP(D88,DB!A:F,6,0),"")</f>
        <v/>
      </c>
      <c r="J88" s="140" t="str">
        <f>IFERROR(VLOOKUP(D88,DB!A:G,7,0),"")</f>
        <v/>
      </c>
      <c r="K88" s="144"/>
      <c r="L88" s="145" t="str">
        <f>IFERROR(VLOOKUP(D88,DB!A:I,9,0),"")</f>
        <v/>
      </c>
    </row>
  </sheetData>
  <customSheetViews>
    <customSheetView guid="{F6042A99-DD27-4453-835D-0834D95730CC}" filter="1" showAutoFilter="1">
      <pageMargins left="0" right="0" top="0" bottom="0" header="0" footer="0"/>
      <autoFilter ref="B1:M1" xr:uid="{A2EE64E0-2C25-47C6-B74E-FD8C6B26628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142.33490011574031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7.4043634260306135E-2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c r="C5" s="18"/>
      <c r="D5" s="19"/>
      <c r="E5" s="85"/>
      <c r="F5" s="112"/>
      <c r="G5" s="113"/>
      <c r="H5" s="112"/>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45967.334738078702</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45967.334738078702</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45967.334738078702</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45967.334738078702</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45967.334738078702</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45967.334738078702</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45967.334738078702</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45967.334738078702</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45967.334738078702</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45967.334738078702</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45967.334738078702</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45967.334738078702</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45967.334738078702</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45967.334738078702</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45967.334738078702</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45967.334738078702</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45967.334738078702</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45967.334738078702</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45967.334738078702</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45967.334738078702</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45967.334738078702</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45967.334738078702</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45967.334738078702</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45967.334738078702</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45967.334738078702</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45967.334738078702</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45967.334738078702</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45967.334738078702</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45967.334738078702</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45967.334738078702</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45967.334738078702</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45967.334738078702</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45967.334738078702</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45967.334738078702</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45967.334738078702</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45967.334738078702</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45967.334738078702</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45967.334738078702</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45967.334738078702</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45967.334738078702</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45967.334738078702</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45967.334738078702</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45967.334738078702</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45967.334738078702</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45967.334738078702</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45967.334738078702</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45967.334738078702</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45967.334738078702</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45967.334738078702</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45967.334738078702</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45967.334738078702</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45967.334738078702</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45967.334738078702</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45967.334738078702</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45967.334738078702</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45967.334738078702</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45967.334738078702</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45967.334738078702</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45967.334738078702</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45967.334738078702</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45967.334738078702</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45967.334738078702</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45967.334738078702</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45967.334738078702</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45967.334738078702</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45967.334738078702</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45967.334738078702</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45967.334738078702</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45967.334738078702</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45967.334738078702</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45967.334738078702</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45967.334738078702</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45967.334738078702</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45967.334738078702</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45967.334738078702</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45967.334738078702</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45967.334738078702</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45967.334738078702</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45967.334738078702</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45967.334738078702</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45967.334738078702</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45967.334738078702</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45967.334738078702</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45967.334738078702</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45967.334738078702</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45967.334738078702</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45967.334738078702</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45967.334738078702</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45967.334738078702</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45967.334738078702</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45967.334738078702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45967.334738078702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45967.334738078702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45967.334738078702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45967.334738078702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45967.334738078702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45967.334738078702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45967.334738078702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45967.334738078702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45967.334738078702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45967.334738078702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45967.334738078702</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45967.334738078702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45967.334738078702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45967.334738078702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45967.334738078702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45967.334738078702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45967.334738078702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45967.334738078702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45967.334738078702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45967.334738078702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45967.334738078702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45967.334738078702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45967.334738078702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45967.334738078702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45967.334738078702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45967.334738078702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45967.334738078702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45967.334738078702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45967.334738078702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45967.334738078702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45967.334738078702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45967.334738078702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45967.334738078702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45967.334738078702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45967.334738078702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45967.334738078702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45967.334738078702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45967.334738078702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45967.334738078702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45967.334738078702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45967.334738078702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45967.334738078702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45967.334738078702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45967.334738078702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45967.334738078702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45967.334738078702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45967.334738078702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45967.334738078702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45967.334738078702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45967.334738078702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45967.334738078702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45967.334738078702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45967.334738078702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45967.334738078702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45967.334738078702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45967.334738078702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45967.334738078702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45967.334738078702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45967.334738078702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45967.334738078702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45967.334738078702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45967.334738078702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45967.334738078702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45967.334738078702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45967.334738078702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45967.334738078702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45967.334738078702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45967.334738078702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45967.334738078702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45967.334738078702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45967.334738078702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45967.334738078702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45967.334738078702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45967.334738078702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45967.334738078702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45967.334738078702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45967.334738078702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45967.334738078702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45967.334738078702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45967.334738078702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45967.334738078702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45967.334738078702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45967.334738078702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45967.334738078702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45967.334738078702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45967.334738078702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45967.334738078702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45967.334738078702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45967.334738078702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45967.334738078702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45967.334738078702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45967.334738078702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45967.334738078702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45967.334738078702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45967.334738078702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45967.334738078702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45967.334738078702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45967.334738078702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45967.334738078702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45967.334738078702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45967.334738078702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45967.334738078702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45967.334738078702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45967.334738078702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45967.334738078702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45967.334738078702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45967.334738078702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45967.334738078702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45967.334738078702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45967.334738078702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45967.334738078702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45967.334738078702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45967.334738078702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45967.334738078702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45967.334738078702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45967.334738078702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45967.334738078702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45967.334738078702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45967.334738078702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45967.334738078702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45967.334738078702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45967.334738078702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45967.334738078702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45967.334738078702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45967.334738078702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45967.334738078702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45967.334738078702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45967.334738078702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45967.334738078702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45967.334738078702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45967.334738078702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45967.334738078702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45967.334738078702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45967.334738078702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45967.334738078702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45967.334738078702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45967.334738078702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45967.334738078702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45967.334738078702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45967.334738078702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45967.334738078702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45967.334738078702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45967.334738078702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45967.334738078702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45967.334738078702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45967.334738078702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45967.334738078702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45967.334738078702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45967.334738078702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45967.334738078702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45967.334738078702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45967.334738078702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45967.334738078702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45967.334738078702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45967.334738078702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45967.334738078702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45967.334738078702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45967.334738078702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45967.334738078702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45967.334738078702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45967.334738078702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45967.334738078702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45967.334738078702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45967.334738078702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45967.334738078702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45967.334738078702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45967.334738078702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45967.334738078702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45967.334738078702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45967.334738078702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45967.334738078702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45967.334738078702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45967.334738078702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45967.334738078702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45967.334738078702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45967.334738078702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45967.334738078702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45967.334738078702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45967.334738078702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45967.334738078702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45967.334738078702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45967.334738078702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45967.334738078702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45967.334738078702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45967.334738078702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45967.334738078702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45967.334738078702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45967.334738078702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45967.334738078702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45967.334738078702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45967.334738078702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45967.334738078702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45967.334738078702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45967.334738078702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45967.334738078702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45967.334738078702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45967.334738078702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45967.334738078702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45967.334738078702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45967.334738078702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45967.334738078702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45967.334738078702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45967.334738078702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45967.334738078702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45967.334738078702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45967.334738078702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45967.334738078702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45967.334738078702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45967.334738078702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45967.334738078702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45967.334738078702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45967.334738078702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45967.334738078702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45967.334738078702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45967.334738078702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45967.334738078702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45967.334738078702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45967.334738078702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45967.334738078702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45967.334738078702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45967.334738078702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45967.334738078702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45967.334738078702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45967.334738078702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45967.334738078702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45967.334738078702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45967.334738078702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45967.334738078702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45967.334738078702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45967.334738078702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45967.334738078702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45967.334738078702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45967.334738078702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45967.334738078702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45967.334738078702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45967.334738078702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45967.334738078702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45967.334738078702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45967.334738078702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45967.334738078702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45967.334738078702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45967.334738078702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45967.334738078702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45967.334738078702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45967.334738078702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45967.334738078702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45967.334738078702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45967.334738078702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45967.334738078702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45967.334738078702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45967.334738078702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45967.334738078702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45967.334738078702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45967.334738078702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45967.334738078702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45967.334738078702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45967.334738078702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45967.334738078702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45967.334738078702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45967.334738078702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45967.334738078702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45967.334738078702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45967.334738078702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45967.334738078702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45967.334738078702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45967.334738078702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45967.334738078702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45967.334738078702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45967.334738078702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45967.334738078702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45967.334738078702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45967.334738078702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45967.334738078702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45967.334738078702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45967.334738078702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45967.334738078702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45967.334738078702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45967.334738078702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45967.334738078702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45967.334738078702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45967.334738078702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45967.334738078702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45967.334738078702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45967.334738078702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45967.334738078702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45967.334738078702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45967.334738078702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45967.334738078702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45967.334738078702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45967.334738078702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45967.334738078702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45967.334738078702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45967.334738078702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45967.334738078702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45967.334738078702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45967.334738078702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45967.334738078702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45967.334738078702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45967.334738078702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45967.334738078702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45967.334738078702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45967.334738078702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45967.334738078702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45967.334738078702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45967.334738078702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45967.334738078702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45967.334738078702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45967.334738078702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45967.334738078702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45967.334738078702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45967.334738078702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45967.334738078702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45967.334738078702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45967.334738078702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45967.334738078702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45967.334738078702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45967.334738078702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45967.334738078702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45967.334738078702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45967.334738078702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45967.334738078702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45967.334738078702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45967.334738078702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45967.334738078702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45967.334738078702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45967.334738078702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45967.334738078702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45967.334738078702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45967.334738078702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45967.334738078702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45967.334738078702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45967.334738078702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45967.334738078702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45967.334738078702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45967.334738078702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45967.334738078702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45967.334738078702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45967.334738078702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45967.334738078702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45967.334738078702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45967.334738078702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45967.334738078702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45967.334738078702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45967.334738078702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45967.334738078702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45967.334738078702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45967.334738078702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45967.334738078702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45967.334738078702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45967.334738078702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45967.334738078702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45967.334738078702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45967.334738078702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45967.334738078702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45967.334738078702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45967.334738078702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45967.334738078702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45967.334738078702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45967.334738078702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45967.334738078702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45967.334738078702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45967.334738078702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45967.334738078702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45967.334738078702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45967.334738078702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45967.334738078702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45967.334738078702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45967.334738078702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45967.334738078702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45967.334738078702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45967.334738078702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45967.334738078702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45967.334738078702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45967.334738078702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45967.334738078702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45967.334738078702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45967.334738078702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45967.334738078702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45967.334738078702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45967.334738078702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45967.334738078702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45967.334738078702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45967.334738078702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45967.334738078702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45967.334738078702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45967.334738078702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45967.334738078702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45967.334738078702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45967.334738078702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45967.334738078702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45967.334738078702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45967.334738078702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45967.334738078702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45967.334738078702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45967.334738078702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45967.334738078702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45967.334738078702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45967.334738078702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45967.334738078702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45967.334738078702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45967.334738078702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45967.334738078702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45967.334738078702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45967.334738078702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45967.334738078702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45967.334738078702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45967.334738078702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45967.334738078702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45967.334738078702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45967.334738078702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45967.334738078702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45967.334738078702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45967.334738078702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45967.334738078702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45967.334738078702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45967.334738078702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45967.334738078702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45967.334738078702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45967.334738078702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45967.334738078702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45967.334738078702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45967.334738078702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45967.334738078702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45967.334738078702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45967.334738078702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45967.334738078702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45967.334738078702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45967.334738078702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45967.334738078702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45967.334738078702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45967.334738078702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45967.334738078702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45967.334738078702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45967.334738078702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45967.334738078702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45967.334738078702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45967.334738078702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45967.334738078702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45967.334738078702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45967.334738078702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45967.334738078702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45967.334738078702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45967.334738078702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45967.334738078702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45967.334738078702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45967.334738078702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45967.334738078702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45967.334738078702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45967.334738078702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45967.334738078702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45967.334738078702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45967.334738078702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45967.334738078702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45967.334738078702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45967.334738078702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45967.334738078702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45967.334738078702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45967.334738078702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45967.334738078702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45967.334738078702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45967.334738078702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45967.334738078702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45967.334738078702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45967.334738078702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45967.334738078702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45967.334738078702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45967.334738078702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45967.334738078702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45967.334738078702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45967.334738078702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45967.334738078702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45967.334738078702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45967.334738078702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45967.334738078702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45967.334738078702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45967.334738078702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45967.334738078702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45967.334738078702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45967.334738078702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45967.334738078702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45967.334738078702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45967.334738078702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45967.334738078702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45967.334738078702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45967.334738078702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45967.334738078702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45967.334738078702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45967.334738078702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45967.334738078702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45967.334738078702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45967.334738078702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45967.334738078702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45967.334738078702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45967.334738078702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45967.334738078702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45967.334738078702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45967.334738078702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45967.334738078702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45967.334738078702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45967.334738078702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45967.334738078702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45967.334738078702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45967.334738078702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45967.334738078702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45967.334738078702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45967.334738078702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45967.334738078702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45967.334738078702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45967.334738078702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45967.334738078702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45967.334738078702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45967.334738078702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45967.334738078702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45967.334738078702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45967.334738078702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45967.334738078702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45967.334738078702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45967.334738078702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45967.334738078702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45967.334738078702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45967.334738078702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45967.334738078702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45967.334738078702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45967.334738078702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45967.334738078702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45967.334738078702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45967.334738078702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45967.334738078702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45967.334738078702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45967.334738078702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45967.334738078702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45967.334738078702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45967.334738078702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45967.334738078702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45967.334738078702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45967.334738078702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45967.334738078702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45967.334738078702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45967.334738078702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45967.334738078702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45967.334738078702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45967.334738078702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45967.334738078702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45967.334738078702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45967.334738078702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45967.334738078702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45967.334738078702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45967.334738078702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45967.334738078702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45967.334738078702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45967.334738078702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45967.334738078702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45967.334738078702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45967.334738078702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45967.334738078702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45967.334738078702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45967.334738078702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45967.334738078702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45967.334738078702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45967.334738078702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45967.334738078702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45967.334738078702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45967.334738078702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45967.334738078702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45967.334738078702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45967.334738078702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45967.334738078702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45967.334738078702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45967.334738078702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45967.334738078702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45967.334738078702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45967.334738078702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45967.334738078702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45967.334738078702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45967.334738078702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45967.334738078702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45967.334738078702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45967.334738078702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45967.334738078702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45967.334738078702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45967.334738078702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45967.334738078702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45967.334738078702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45967.334738078702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45967.334738078702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45967.334738078702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45967.334738078702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45967.334738078702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45967.334738078702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45967.334738078702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45967.334738078702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45967.334738078702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45967.334738078702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45967.334738078702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45967.334738078702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45967.334738078702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45967.334738078702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45967.334738078702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45967.334738078702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45967.334738078702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45967.334738078702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45967.334738078702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45967.334738078702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45967.334738078702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45967.334738078702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45967.334738078702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45967.334738078702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45967.334738078702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45967.334738078702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45967.334738078702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45967.334738078702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45967.334738078702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45967.334738078702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45967.334738078702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45967.334738078702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45967.334738078702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45967.334738078702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45967.334738078702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45967.334738078702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45967.334738078702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45967.334738078702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45967.334738078702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45967.334738078702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45967.334738078702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45967.334738078702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45967.334738078702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45967.334738078702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45967.334738078702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45967.334738078702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45967.334738078702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45967.334738078702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45967.334738078702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45967.334738078702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45967.334738078702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45967.334738078702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45967.334738078702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45967.334738078702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45967.334738078702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45967.334738078702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45967.334738078702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45967.334738078702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45967.334738078702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45967.334738078702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45967.334738078702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45967.334738078702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45967.334738078702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45967.334738078702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45967.334738078702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45967.334738078702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45967.334738078702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45967.334738078702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45967.334738078702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45967.334738078702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45967.334738078702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45967.334738078702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45967.334738078702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45967.334738078702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45967.334738078702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45967.334738078702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45967.334738078702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45967.334738078702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45967.334738078702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45967.334738078702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45967.334738078702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45967.334738078702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45967.334738078702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45967.334738078702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45967.334738078702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45967.334738078702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45967.334738078702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45967.334738078702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45967.334738078702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45967.334738078702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45967.334738078702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45967.334738078702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45967.334738078702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45967.334738078702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45967.334738078702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45967.334738078702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45967.334738078702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45967.334738078702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45967.334738078702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45967.334738078702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45967.334738078702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45967.334738078702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45967.334738078702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45967.334738078702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45967.334738078702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45967.334738078702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45967.334738078702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45967.334738078702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45967.334738078702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45967.334738078702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45967.334738078702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45967.334738078702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45967.334738078702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45967.334738078702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45967.334738078702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45967.334738078702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45967.334738078702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45967.334738078702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45967.334738078702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45967.334738078702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45967.334738078702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45967.334738078702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45967.334738078702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45967.334738078702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45967.334738078702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45967.334738078702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45967.334738078702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45967.334738078702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45967.334738078702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45967.334738078702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45967.334738078702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45967.334738078702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45967.334738078702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45967.334738078702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45967.334738078702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45967.334738078702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45967.334738078702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45967.334738078702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45967.334738078702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45967.334738078702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45967.334738078702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45967.334738078702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45967.334738078702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45967.334738078702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45967.334738078702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45967.334738078702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45967.334738078702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45967.334738078702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45967.334738078702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45967.334738078702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45967.334738078702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45967.334738078702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45967.334738078702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45967.334738078702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45967.334738078702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45967.334738078702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45967.334738078702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45967.334738078702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45967.334738078702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45967.334738078702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45967.334738078702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45967.334738078702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45967.334738078702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45967.334738078702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45967.334738078702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45967.334738078702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45967.334738078702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45967.334738078702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45967.334738078702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45967.334738078702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45967.334738078702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45967.334738078702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45967.334738078702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45967.334738078702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45967.334738078702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45967.334738078702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45967.334738078702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45967.334738078702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45967.334738078702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45967.334738078702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45967.334738078702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45967.334738078702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45967.334738078702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45967.334738078702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45967.334738078702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45967.334738078702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45967.334738078702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45967.334738078702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45967.334738078702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45967.334738078702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45967.334738078702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45967.334738078702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45967.334738078702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45967.334738078702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45967.334738078702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45967.334738078702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45967.334738078702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45967.334738078702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45967.334738078702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45967.334738078702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45967.334738078702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45967.334738078702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45967.334738078702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45967.334738078702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45967.334738078702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45967.334738078702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45967.334738078702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45967.334738078702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45967.334738078702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45967.334738078702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45967.334738078702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45967.334738078702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45967.334738078702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45967.334738078702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45967.334738078702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45967.334738078702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45967.334738078702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45967.334738078702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45967.334738078702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45967.334738078702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45967.334738078702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45967.334738078702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45967.334738078702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45967.334738078702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45967.334738078702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45967.334738078702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45967.334738078702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45967.334738078702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45967.334738078702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45967.334738078702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45967.334738078702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45967.334738078702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45967.334738078702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45967.334738078702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45967.334738078702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45967.334738078702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45967.334738078702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45967.334738078702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45967.334738078702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45967.334738078702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45967.334738078702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45967.334738078702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45967.334738078702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45967.334738078702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45967.334738078702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45967.334738078702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45967.334738078702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45967.334738078702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45967.334738078702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45967.334738078702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45967.334738078702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45967.334738078702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45967.334738078702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45967.334738078702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45967.334738078702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45967.334738078702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45967.334738078702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45967.334738078702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45967.334738078702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45967.334738078702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45967.334738078702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45967.334738078702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45967.334738078702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45967.334738078702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45967.334738078702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45967.334738078702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45967.334738078702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45967.334738078702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45967.334738078702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45967.334738078702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45967.334738078702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45967.334738078702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45967.334738078702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45967.334738078702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45967.334738078702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45967.334738078702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45967.334738078702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45967.334738078702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45967.334738078702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45967.334738078702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45967.334738078702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45967.334738078702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45967.334738078702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45967.334738078702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45967.334738078702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45967.334738078702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45967.334738078702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45967.334738078702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45967.334738078702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45967.334738078702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45967.334738078702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45967.334738078702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45967.334738078702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45967.334738078702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45967.334738078702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45967.334738078702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45967.334738078702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45967.334738078702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45967.334738078702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45967.334738078702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45967.334738078702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45967.334738078702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45967.334738078702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45967.334738078702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45967.334738078702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45967.334738078702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45967.334738078702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45967.334738078702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45967.334738078702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45967.334738078702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45967.334738078702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45967.334738078702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45967.334738078702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45967.334738078702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45967.334738078702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45967.334738078702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45967.334738078702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45967.334738078702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45967.334738078702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45967.334738078702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45967.334738078702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45967.334738078702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45967.334738078702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45967.334738078702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45967.334738078702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45967.334738078702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45967.334738078702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45967.334738078702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45967.334738078702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45967.334738078702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45967.334738078702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45967.334738078702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45967.334738078702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45967.334738078702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45967.334738078702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45967.334738078702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45967.334738078702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45967.334738078702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45967.334738078702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45967.334738078702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45967.334738078702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45967.334738078702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45967.334738078702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45967.334738078702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45967.334738078702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45967.334738078702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45967.334738078702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45967.334738078702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45967.334738078702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45967.334738078702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45967.334738078702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45967.334738078702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45967.334738078702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45967.334738078702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45967.334738078702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45967.334738078702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45967.334738078702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45967.334738078702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45967.334738078702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45967.334738078702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45967.334738078702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45967.334738078702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45967.334738078702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45967.334738078702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45967.334738078702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45967.334738078702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45967.334738078702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45967.334738078702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45967.334738078702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45967.334738078702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45967.334738078702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45967.334738078702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45967.334738078702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45967.334738078702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45967.334738078702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45967.334738078702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45967.334738078702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45967.334738078702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45967.334738078702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45967.334738078702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45967.334738078702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45967.334738078702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45967.334738078702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45967.334738078702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45967.334738078702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45967.334738078702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45967.334738078702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45967.334738078702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45967.334738078702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45967.334738078702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45967.334738078702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45967.334738078702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45967.334738078702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45967.334738078702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45967.334738078702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45967.334738078702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45967.334738078702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45967.334738078702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45967.334738078702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45967.334738078702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45967.334738078702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45967.334738078702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45967.334738078702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45967.334738078702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45967.334738078702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45967.334738078702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45967.334738078702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45967.334738078702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45967.334738078702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45967.334738078702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45967.334738078702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45967.334738078702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45967.334738078702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45967.334738078702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45967.334738078702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45967.334738078702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45967.334738078702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45967.334738078702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45967.334738078702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45967.334738078702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45967.334738078702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45967.334738078702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45967.334738078702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45967.334738078702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45967.334738078702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45967.334738078702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45967.334738078702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45967.334738078702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45967.334738078702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45967.334738078702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45967.334738078702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45967.334738078702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45967.334738078702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45967.334738078702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45967.334738078702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45967.334738078702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45967.334738078702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45967.334738078702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45967.334738078702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45967.334738078702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45967.334738078702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45967.334738078702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45967.334738078702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45967.334738078702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45967.334738078702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45967.334738078702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45967.334738078702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45967.334738078702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45967.334738078702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45967.334738078702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45967.334738078702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45967.334738078702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45967.334738078702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45967.334738078702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45967.334738078702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45967.334738078702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45967.334738078702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45967.334738078702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45967.334738078702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45967.334738078702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45967.334738078702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45967.334738078702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45967.334738078702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45967.334738078702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45967.334738078702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45967.334738078702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45967.334738078702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45967.334738078702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45967.334738078702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45967.334738078702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45967.334738078702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45967.334738078702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45967.334738078702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45967.334738078702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45967.334738078702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45967.334738078702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45967.334738078702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45967.334738078702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45967.334738078702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263.85402048610558</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117"/>
      <c r="D3" s="92"/>
      <c r="E3" s="95"/>
      <c r="F3" s="120"/>
      <c r="G3" s="121">
        <f ca="1">IFERROR(NOW()-F3,"")</f>
        <v>45967.334738078702</v>
      </c>
      <c r="H3" s="120"/>
      <c r="I3" s="116" t="str">
        <f>IFERROR(VLOOKUP(D3,DB!A:F,6,0),"")</f>
        <v/>
      </c>
      <c r="J3" s="116" t="str">
        <f>IFERROR(VLOOKUP(D3,DB!A:G,7,0),"")</f>
        <v/>
      </c>
      <c r="K3" s="122"/>
      <c r="L3" s="118" t="str">
        <f>IFERROR(VLOOKUP(D3,DB!A:I,9,0),"")</f>
        <v/>
      </c>
    </row>
    <row r="4" spans="1:16" ht="15" customHeight="1">
      <c r="A4" s="116"/>
      <c r="B4" s="116" t="str">
        <f>IFERROR(VLOOKUP(D4,DB!A:K,11,0),"")</f>
        <v/>
      </c>
      <c r="C4" s="117"/>
      <c r="D4" s="92"/>
      <c r="E4" s="95"/>
      <c r="F4" s="120"/>
      <c r="G4" s="121">
        <f ca="1">IFERROR(NOW()-F4,"")</f>
        <v>45967.334738078702</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45967.334738078702</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45967.334738078702</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45967.334738078702</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45967.334738078702</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45967.334738078702</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45967.334738078702</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45967.334738078702</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45967.334738078702</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45967.334738078702</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45967.334738078702</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45967.334738078702</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45967.334738078702</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45967.334738078702</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45967.334738078702</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45967.334738078702</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45967.334738078702</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45967.334738078702</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45967.334738078702</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119"/>
      <c r="F23" s="120"/>
      <c r="G23" s="121">
        <f ca="1">IFERROR(NOW()-F23,"")</f>
        <v>45967.334738078702</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45967.334738078702</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118"/>
      <c r="E25" s="119"/>
      <c r="F25" s="120"/>
      <c r="G25" s="121">
        <f ca="1">IFERROR(NOW()-F25,"")</f>
        <v>45967.334738078702</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45967.334738078702</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45967.334738078702</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45967.334738078702</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45967.334738078702</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45967.334738078702</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45967.334738078702</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45967.334738078702</v>
      </c>
      <c r="H32" s="120"/>
      <c r="I32" s="116" t="str">
        <f>IFERROR(VLOOKUP(D32,DB!A:F,6,0),"")</f>
        <v/>
      </c>
      <c r="J32" s="116" t="str">
        <f>IFERROR(VLOOKUP(D32,DB!A:G,7,0),"")</f>
        <v/>
      </c>
      <c r="K32" s="122"/>
      <c r="L32" s="118" t="str">
        <f>IFERROR(VLOOKUP(D32,DB!A:I,9,0),"")</f>
        <v/>
      </c>
    </row>
    <row r="33" spans="1:12" ht="15" customHeight="1">
      <c r="A33" s="123"/>
      <c r="B33" s="123" t="str">
        <f>IFERROR(VLOOKUP(D33,DB!A:K,11,0),"")</f>
        <v/>
      </c>
      <c r="C33" s="124"/>
      <c r="D33" s="125"/>
      <c r="E33" s="126"/>
      <c r="F33" s="127"/>
      <c r="G33" s="128">
        <f ca="1">IFERROR(NOW()-F33,"")</f>
        <v>45967.334738078702</v>
      </c>
      <c r="H33" s="127"/>
      <c r="I33" s="123" t="str">
        <f>IFERROR(VLOOKUP(D33,DB!A:F,6,0),"")</f>
        <v/>
      </c>
      <c r="J33" s="123" t="str">
        <f>IFERROR(VLOOKUP(D33,DB!A:G,7,0),"")</f>
        <v/>
      </c>
      <c r="K33" s="129"/>
      <c r="L33" s="125"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39113</v>
      </c>
      <c r="B2" s="37" t="str">
        <f>IFERROR(VLOOKUP(D2,DB!A:K,11,0),"")</f>
        <v>R5</v>
      </c>
      <c r="C2" s="37">
        <v>3</v>
      </c>
      <c r="D2" s="115" t="s">
        <v>36011</v>
      </c>
      <c r="E2" s="37" t="s">
        <v>39021</v>
      </c>
      <c r="F2" s="38">
        <v>45891.832060185188</v>
      </c>
      <c r="G2" s="138">
        <f ca="1">IFERROR(NOW()-F2,"")</f>
        <v>75.502677893513464</v>
      </c>
      <c r="H2" s="38">
        <v>45891.790393518517</v>
      </c>
      <c r="I2" s="37" t="str">
        <f>IFERROR(VLOOKUP(D2,DB!A:F,6,0),"")</f>
        <v>Generator-SG</v>
      </c>
      <c r="J2" s="37" t="str">
        <f>IFERROR(VLOOKUP(D2,DB!A:G,7,0),"")</f>
        <v>Vandalized</v>
      </c>
      <c r="K2" s="37" t="s">
        <v>39114</v>
      </c>
      <c r="L2" s="37" t="str">
        <f>IFERROR(VLOOKUP(D2,DB!A:I,9,0),"")</f>
        <v>Latis</v>
      </c>
      <c r="M2" s="114"/>
    </row>
    <row r="3" spans="1:13" ht="30.75">
      <c r="A3" s="37" t="s">
        <v>39115</v>
      </c>
      <c r="B3" s="37" t="str">
        <f>IFERROR(VLOOKUP(D3,DB!A:K,11,0),"")</f>
        <v>R5</v>
      </c>
      <c r="C3" s="37">
        <v>1</v>
      </c>
      <c r="D3" s="37" t="s">
        <v>33268</v>
      </c>
      <c r="E3" s="37" t="s">
        <v>39102</v>
      </c>
      <c r="F3" s="38">
        <v>45926.188877314817</v>
      </c>
      <c r="G3" s="138">
        <f t="shared" ref="G3" ca="1" si="0">IFERROR(NOW()-F3,"")</f>
        <v>41.145860763885139</v>
      </c>
      <c r="H3" s="38">
        <v>45926.158159722225</v>
      </c>
      <c r="I3" s="37" t="str">
        <f>IFERROR(VLOOKUP(D3,DB!A:F,6,0),"")</f>
        <v>SCECO</v>
      </c>
      <c r="J3" s="37" t="str">
        <f>IFERROR(VLOOKUP(D3,DB!A:G,7,0),"")</f>
        <v>Good</v>
      </c>
      <c r="K3" s="37" t="s">
        <v>39116</v>
      </c>
      <c r="L3" s="37" t="str">
        <f>IFERROR(VLOOKUP(D3,DB!A:I,9,0),"")</f>
        <v>Latis</v>
      </c>
      <c r="M3" s="114"/>
    </row>
    <row r="4" spans="1:13" ht="48" customHeight="1">
      <c r="A4" s="146" t="s">
        <v>39117</v>
      </c>
      <c r="B4" s="146" t="str">
        <f>IFERROR(VLOOKUP(D4,DB!A:K,11,0),"")</f>
        <v>R5</v>
      </c>
      <c r="C4" s="146">
        <v>1</v>
      </c>
      <c r="D4" s="146" t="s">
        <v>34758</v>
      </c>
      <c r="E4" s="146" t="s">
        <v>39102</v>
      </c>
      <c r="F4" s="147">
        <v>45948.661111111112</v>
      </c>
      <c r="G4" s="148">
        <f ca="1">IFERROR(NOW()-F4,"")</f>
        <v>18.673626967589371</v>
      </c>
      <c r="H4" s="147">
        <v>45948.661111111112</v>
      </c>
      <c r="I4" s="146" t="str">
        <f>IFERROR(VLOOKUP(D4,DB!A:F,6,0),"")</f>
        <v>SCECO</v>
      </c>
      <c r="J4" s="146" t="str">
        <f>IFERROR(VLOOKUP(D4,DB!A:G,7,0),"")</f>
        <v>Dead</v>
      </c>
      <c r="K4" s="146" t="s">
        <v>39118</v>
      </c>
      <c r="L4" s="146" t="str">
        <f>IFERROR(VLOOKUP(D4,DB!A:I,9,0),"")</f>
        <v>Latis</v>
      </c>
    </row>
    <row r="5" spans="1:13" ht="15">
      <c r="A5" s="146" t="s">
        <v>39119</v>
      </c>
      <c r="B5" s="146" t="str">
        <f>IFERROR(VLOOKUP(D5,DB!A:K,11,0),"")</f>
        <v>R5</v>
      </c>
      <c r="C5" s="146">
        <v>1</v>
      </c>
      <c r="D5" s="146" t="s">
        <v>32330</v>
      </c>
      <c r="E5" s="146" t="s">
        <v>39021</v>
      </c>
      <c r="F5" s="147">
        <v>45966.952418981484</v>
      </c>
      <c r="G5" s="148">
        <f ca="1">IFERROR(NOW()-F5,"")</f>
        <v>0.38231909721798729</v>
      </c>
      <c r="H5" s="147">
        <v>45966.946793981479</v>
      </c>
      <c r="I5" s="146" t="str">
        <f>IFERROR(VLOOKUP(D5,DB!A:F,6,0),"")</f>
        <v>SCECO</v>
      </c>
      <c r="J5" s="146" t="str">
        <f>IFERROR(VLOOKUP(D5,DB!A:G,7,0),"")</f>
        <v>Dead</v>
      </c>
      <c r="K5" s="146" t="s">
        <v>39120</v>
      </c>
      <c r="L5" s="146" t="str">
        <f>IFERROR(VLOOKUP(D5,DB!A:I,9,0),"")</f>
        <v>Latis</v>
      </c>
    </row>
    <row r="6" spans="1:13" ht="15">
      <c r="A6" s="146" t="s">
        <v>39121</v>
      </c>
      <c r="B6" s="146" t="str">
        <f>IFERROR(VLOOKUP(D6,DB!A:K,11,0),"")</f>
        <v>R5</v>
      </c>
      <c r="C6" s="146">
        <v>2</v>
      </c>
      <c r="D6" s="146" t="s">
        <v>38182</v>
      </c>
      <c r="E6" s="146" t="s">
        <v>39122</v>
      </c>
      <c r="F6" s="147">
        <v>45967.317928240744</v>
      </c>
      <c r="G6" s="148">
        <f ca="1">IFERROR(NOW()-F6,"")</f>
        <v>1.6809837958135176E-2</v>
      </c>
      <c r="H6" s="147">
        <v>45967.31040509259</v>
      </c>
      <c r="I6" s="146" t="str">
        <f>IFERROR(VLOOKUP(D6,DB!A:F,6,0),"")</f>
        <v>SCECO</v>
      </c>
      <c r="J6" s="146" t="str">
        <f>IFERROR(VLOOKUP(D6,DB!A:G,7,0),"")</f>
        <v>Haj Removal</v>
      </c>
      <c r="K6" s="146" t="s">
        <v>39123</v>
      </c>
      <c r="L6" s="146" t="str">
        <f>IFERROR(VLOOKUP(D6,DB!A:I,9,0),"")</f>
        <v>Latis</v>
      </c>
    </row>
    <row r="7" spans="1:13" ht="15">
      <c r="A7" s="146" t="s">
        <v>39124</v>
      </c>
      <c r="B7" s="146" t="str">
        <f>IFERROR(VLOOKUP(D7,DB!A:K,11,0),"")</f>
        <v>R5</v>
      </c>
      <c r="C7" s="146">
        <v>2</v>
      </c>
      <c r="D7" s="146" t="s">
        <v>38250</v>
      </c>
      <c r="E7" s="146" t="s">
        <v>39122</v>
      </c>
      <c r="F7" s="147" t="s">
        <v>39125</v>
      </c>
      <c r="G7" s="148" t="str">
        <f ca="1">IFERROR(NOW()-F7,"")</f>
        <v/>
      </c>
      <c r="H7" s="147">
        <v>45967.31040509259</v>
      </c>
      <c r="I7" s="146" t="str">
        <f>IFERROR(VLOOKUP(D7,DB!A:F,6,0),"")</f>
        <v>SCECO</v>
      </c>
      <c r="J7" s="146" t="str">
        <f>IFERROR(VLOOKUP(D7,DB!A:G,7,0),"")</f>
        <v>Haj Removal</v>
      </c>
      <c r="K7" s="146" t="s">
        <v>39123</v>
      </c>
      <c r="L7" s="146" t="str">
        <f>IFERROR(VLOOKUP(D7,DB!A:I,9,0),"")</f>
        <v>Latis</v>
      </c>
    </row>
    <row r="8" spans="1:13" ht="15">
      <c r="A8" s="146" t="s">
        <v>39124</v>
      </c>
      <c r="B8" s="146" t="str">
        <f>IFERROR(VLOOKUP(D8,DB!A:K,11,0),"")</f>
        <v>R5</v>
      </c>
      <c r="C8" s="146">
        <v>2</v>
      </c>
      <c r="D8" s="146" t="s">
        <v>38162</v>
      </c>
      <c r="E8" s="146" t="s">
        <v>39122</v>
      </c>
      <c r="F8" s="147" t="s">
        <v>39125</v>
      </c>
      <c r="G8" s="148" t="str">
        <f ca="1">IFERROR(NOW()-F8,"")</f>
        <v/>
      </c>
      <c r="H8" s="147">
        <v>45967.31040509259</v>
      </c>
      <c r="I8" s="146" t="str">
        <f>IFERROR(VLOOKUP(D8,DB!A:F,6,0),"")</f>
        <v>SCECO</v>
      </c>
      <c r="J8" s="146" t="str">
        <f>IFERROR(VLOOKUP(D8,DB!A:G,7,0),"")</f>
        <v>Haj Removal</v>
      </c>
      <c r="K8" s="146" t="s">
        <v>39123</v>
      </c>
      <c r="L8" s="146" t="str">
        <f>IFERROR(VLOOKUP(D8,DB!A:I,9,0),"")</f>
        <v>Latis</v>
      </c>
    </row>
    <row r="9" spans="1:13" ht="15">
      <c r="A9" s="146" t="s">
        <v>39124</v>
      </c>
      <c r="B9" s="146" t="str">
        <f>IFERROR(VLOOKUP(D9,DB!A:K,11,0),"")</f>
        <v>R5</v>
      </c>
      <c r="C9" s="146">
        <v>1</v>
      </c>
      <c r="D9" s="146" t="s">
        <v>38135</v>
      </c>
      <c r="E9" s="146" t="s">
        <v>39122</v>
      </c>
      <c r="F9" s="147" t="s">
        <v>39125</v>
      </c>
      <c r="G9" s="148" t="str">
        <f ca="1">IFERROR(NOW()-F9,"")</f>
        <v/>
      </c>
      <c r="H9" s="147">
        <v>45967.31040509259</v>
      </c>
      <c r="I9" s="146" t="str">
        <f>IFERROR(VLOOKUP(D9,DB!A:F,6,0),"")</f>
        <v>SCECO</v>
      </c>
      <c r="J9" s="146" t="str">
        <f>IFERROR(VLOOKUP(D9,DB!A:G,7,0),"")</f>
        <v>Haj Removal</v>
      </c>
      <c r="K9" s="146" t="s">
        <v>39126</v>
      </c>
      <c r="L9" s="146" t="str">
        <f>IFERROR(VLOOKUP(D9,DB!A:I,9,0),"")</f>
        <v>Latis</v>
      </c>
    </row>
    <row r="10" spans="1:13" ht="15">
      <c r="A10" s="146" t="s">
        <v>39124</v>
      </c>
      <c r="B10" s="146" t="str">
        <f>IFERROR(VLOOKUP(D10,DB!A:K,11,0),"")</f>
        <v>R5</v>
      </c>
      <c r="C10" s="146">
        <v>1</v>
      </c>
      <c r="D10" s="146" t="s">
        <v>38183</v>
      </c>
      <c r="E10" s="146" t="s">
        <v>39122</v>
      </c>
      <c r="F10" s="147" t="s">
        <v>39125</v>
      </c>
      <c r="G10" s="148" t="str">
        <f ca="1">IFERROR(NOW()-F10,"")</f>
        <v/>
      </c>
      <c r="H10" s="147">
        <v>45967.31040509259</v>
      </c>
      <c r="I10" s="146" t="str">
        <f>IFERROR(VLOOKUP(D10,DB!A:F,6,0),"")</f>
        <v>SCECO</v>
      </c>
      <c r="J10" s="146" t="str">
        <f>IFERROR(VLOOKUP(D10,DB!A:G,7,0),"")</f>
        <v>Haj Removal</v>
      </c>
      <c r="K10" s="146" t="s">
        <v>39126</v>
      </c>
      <c r="L10" s="146" t="str">
        <f>IFERROR(VLOOKUP(D10,DB!A:I,9,0),"")</f>
        <v>Latis</v>
      </c>
    </row>
    <row r="11" spans="1:13" ht="15">
      <c r="A11" s="146" t="s">
        <v>39124</v>
      </c>
      <c r="B11" s="146" t="str">
        <f>IFERROR(VLOOKUP(D11,DB!A:K,11,0),"")</f>
        <v>R5</v>
      </c>
      <c r="C11" s="146">
        <v>1</v>
      </c>
      <c r="D11" s="146" t="s">
        <v>38316</v>
      </c>
      <c r="E11" s="146" t="s">
        <v>39122</v>
      </c>
      <c r="F11" s="147" t="s">
        <v>39125</v>
      </c>
      <c r="G11" s="148" t="str">
        <f ca="1">IFERROR(NOW()-F11,"")</f>
        <v/>
      </c>
      <c r="H11" s="147">
        <v>45967.31040509259</v>
      </c>
      <c r="I11" s="146" t="str">
        <f>IFERROR(VLOOKUP(D11,DB!A:F,6,0),"")</f>
        <v>SCECO</v>
      </c>
      <c r="J11" s="146" t="str">
        <f>IFERROR(VLOOKUP(D11,DB!A:G,7,0),"")</f>
        <v>Haj Removal</v>
      </c>
      <c r="K11" s="146" t="s">
        <v>39126</v>
      </c>
      <c r="L11" s="146" t="str">
        <f>IFERROR(VLOOKUP(D11,DB!A:I,9,0),"")</f>
        <v>Latis</v>
      </c>
    </row>
    <row r="12" spans="1:13" ht="15">
      <c r="A12" s="146" t="s">
        <v>39124</v>
      </c>
      <c r="B12" s="146" t="str">
        <f>IFERROR(VLOOKUP(D12,DB!A:K,11,0),"")</f>
        <v>R5</v>
      </c>
      <c r="C12" s="146">
        <v>1</v>
      </c>
      <c r="D12" s="146" t="s">
        <v>38122</v>
      </c>
      <c r="E12" s="146" t="s">
        <v>39122</v>
      </c>
      <c r="F12" s="147" t="s">
        <v>39125</v>
      </c>
      <c r="G12" s="148" t="str">
        <f ca="1">IFERROR(NOW()-F12,"")</f>
        <v/>
      </c>
      <c r="H12" s="147">
        <v>45967.31040509259</v>
      </c>
      <c r="I12" s="146" t="str">
        <f>IFERROR(VLOOKUP(D12,DB!A:F,6,0),"")</f>
        <v>SCECO</v>
      </c>
      <c r="J12" s="146" t="str">
        <f>IFERROR(VLOOKUP(D12,DB!A:G,7,0),"")</f>
        <v>Haj Removal</v>
      </c>
      <c r="K12" s="146" t="s">
        <v>39126</v>
      </c>
      <c r="L12" s="146" t="str">
        <f>IFERROR(VLOOKUP(D12,DB!A:I,9,0),"")</f>
        <v>Latis</v>
      </c>
    </row>
    <row r="13" spans="1:13" ht="15">
      <c r="A13" s="146" t="s">
        <v>39124</v>
      </c>
      <c r="B13" s="146" t="str">
        <f>IFERROR(VLOOKUP(D13,DB!A:K,11,0),"")</f>
        <v>R5</v>
      </c>
      <c r="C13" s="146">
        <v>1</v>
      </c>
      <c r="D13" s="146" t="s">
        <v>38505</v>
      </c>
      <c r="E13" s="146" t="s">
        <v>39122</v>
      </c>
      <c r="F13" s="147" t="s">
        <v>39125</v>
      </c>
      <c r="G13" s="148" t="str">
        <f ca="1">IFERROR(NOW()-F13,"")</f>
        <v/>
      </c>
      <c r="H13" s="147">
        <v>45967.31040509259</v>
      </c>
      <c r="I13" s="146" t="str">
        <f>IFERROR(VLOOKUP(D13,DB!A:F,6,0),"")</f>
        <v>SCECO</v>
      </c>
      <c r="J13" s="146" t="str">
        <f>IFERROR(VLOOKUP(D13,DB!A:G,7,0),"")</f>
        <v>Haj Removal</v>
      </c>
      <c r="K13" s="146" t="s">
        <v>39126</v>
      </c>
      <c r="L13" s="146" t="str">
        <f>IFERROR(VLOOKUP(D13,DB!A:I,9,0),"")</f>
        <v>Latis</v>
      </c>
    </row>
    <row r="14" spans="1:13" ht="15">
      <c r="A14" s="146" t="s">
        <v>39124</v>
      </c>
      <c r="B14" s="146" t="str">
        <f>IFERROR(VLOOKUP(D14,DB!A:K,11,0),"")</f>
        <v>R5</v>
      </c>
      <c r="C14" s="146">
        <v>1</v>
      </c>
      <c r="D14" s="146" t="s">
        <v>38288</v>
      </c>
      <c r="E14" s="146" t="s">
        <v>39122</v>
      </c>
      <c r="F14" s="147" t="s">
        <v>39125</v>
      </c>
      <c r="G14" s="148" t="str">
        <f ca="1">IFERROR(NOW()-F14,"")</f>
        <v/>
      </c>
      <c r="H14" s="147">
        <v>45967.31040509259</v>
      </c>
      <c r="I14" s="146" t="str">
        <f>IFERROR(VLOOKUP(D14,DB!A:F,6,0),"")</f>
        <v>SCECO</v>
      </c>
      <c r="J14" s="146" t="str">
        <f>IFERROR(VLOOKUP(D14,DB!A:G,7,0),"")</f>
        <v>Haj Removal</v>
      </c>
      <c r="K14" s="146" t="s">
        <v>39126</v>
      </c>
      <c r="L14" s="146" t="str">
        <f>IFERROR(VLOOKUP(D14,DB!A:I,9,0),"")</f>
        <v>Latis</v>
      </c>
    </row>
    <row r="15" spans="1:13" ht="15">
      <c r="A15" s="146"/>
      <c r="B15" s="146" t="str">
        <f>IFERROR(VLOOKUP(D15,DB!A:K,11,0),"")</f>
        <v/>
      </c>
      <c r="C15" s="146"/>
      <c r="D15" s="146"/>
      <c r="E15" s="146"/>
      <c r="F15" s="147"/>
      <c r="G15" s="148">
        <f ca="1">IFERROR(NOW()-F15,"")</f>
        <v>45967.334738078702</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45967.334738078702</v>
      </c>
      <c r="H16" s="147"/>
      <c r="I16" s="146" t="str">
        <f>IFERROR(VLOOKUP(D16,DB!A:F,6,0),"")</f>
        <v/>
      </c>
      <c r="J16" s="146" t="str">
        <f>IFERROR(VLOOKUP(D16,DB!A:G,7,0),"")</f>
        <v/>
      </c>
      <c r="K16" s="146"/>
      <c r="L16" s="146" t="str">
        <f>IFERROR(VLOOKUP(D16,DB!A:I,9,0),"")</f>
        <v/>
      </c>
    </row>
    <row r="17" spans="1:12" ht="15.75">
      <c r="A17" s="146"/>
      <c r="B17" s="146" t="str">
        <f>IFERROR(VLOOKUP(D17,DB!A:K,11,0),"")</f>
        <v/>
      </c>
      <c r="C17" s="146"/>
      <c r="D17" s="164"/>
      <c r="E17" s="146"/>
      <c r="F17" s="147"/>
      <c r="G17" s="148">
        <f ca="1">IFERROR(NOW()-F17,"")</f>
        <v>45967.334738078702</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45967.334738078702</v>
      </c>
      <c r="H18" s="147"/>
      <c r="I18" s="146" t="str">
        <f>IFERROR(VLOOKUP(D18,DB!A:F,6,0),"")</f>
        <v/>
      </c>
      <c r="J18" s="146" t="str">
        <f>IFERROR(VLOOKUP(D18,DB!A:G,7,0),"")</f>
        <v/>
      </c>
      <c r="K18" s="146"/>
      <c r="L18" s="146" t="str">
        <f>IFERROR(VLOOKUP(D18,DB!A:I,9,0),"")</f>
        <v/>
      </c>
    </row>
    <row r="19" spans="1:12" ht="15">
      <c r="A19" s="146"/>
      <c r="B19" s="146" t="str">
        <f>IFERROR(VLOOKUP(D19,DB!A:K,11,0),"")</f>
        <v/>
      </c>
      <c r="C19" s="146"/>
      <c r="D19"/>
      <c r="E19" s="146"/>
      <c r="F19" s="147"/>
      <c r="G19" s="148">
        <f ca="1">IFERROR(NOW()-F19,"")</f>
        <v>45967.334738078702</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45967.334738078702</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45967.334738078702</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45967.334738078702</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45967.334738078702</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45967.334738078702</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45967.334738078702</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45967.334738078702</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45967.334738078702</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45967.334738078702</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45967.334738078702</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45967.334738078702</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45967.334738078702</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45967.334738078702</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45967.334738078702</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45967.334738078702</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45967.334738078702</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45967.334738078702</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45967.334738078702</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45967.334738078702</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45967.334738078702</v>
      </c>
      <c r="H39" s="147"/>
      <c r="I39" s="146" t="str">
        <f>IFERROR(VLOOKUP(D39,DB!A:F,6,0),"")</f>
        <v/>
      </c>
      <c r="J39" s="146" t="str">
        <f>IFERROR(VLOOKUP(D39,DB!A:G,7,0),"")</f>
        <v/>
      </c>
      <c r="K39" s="146"/>
      <c r="L39" s="146" t="str">
        <f>IFERROR(VLOOKUP(D39,DB!A:I,9,0),"")</f>
        <v/>
      </c>
    </row>
    <row r="40" spans="1:12" ht="15">
      <c r="A40" s="152"/>
      <c r="B40" s="152" t="str">
        <f>IFERROR(VLOOKUP(D40,DB!A:K,11,0),"")</f>
        <v/>
      </c>
      <c r="C40" s="152"/>
      <c r="D40" s="152"/>
      <c r="E40" s="152"/>
      <c r="F40" s="153"/>
      <c r="G40" s="154">
        <f ca="1">IFERROR(NOW()-F40,"")</f>
        <v>45967.334738078702</v>
      </c>
      <c r="H40" s="153"/>
      <c r="I40" s="152" t="str">
        <f>IFERROR(VLOOKUP(D40,DB!A:F,6,0),"")</f>
        <v/>
      </c>
      <c r="J40" s="152" t="str">
        <f>IFERROR(VLOOKUP(D40,DB!A:G,7,0),"")</f>
        <v/>
      </c>
      <c r="K40" s="152"/>
      <c r="L40" s="152" t="str">
        <f>IFERROR(VLOOKUP(D40,DB!A:I,9,0),"")</f>
        <v/>
      </c>
    </row>
    <row r="41" spans="1:12" ht="15">
      <c r="A41" s="152"/>
      <c r="B41" s="152" t="str">
        <f>IFERROR(VLOOKUP(D41,DB!A:K,11,0),"")</f>
        <v/>
      </c>
      <c r="C41" s="152"/>
      <c r="D41" s="152"/>
      <c r="E41" s="152"/>
      <c r="F41" s="153"/>
      <c r="G41" s="154">
        <f ca="1">IFERROR(NOW()-F41,"")</f>
        <v>45967.334738078702</v>
      </c>
      <c r="H41" s="153"/>
      <c r="I41" s="152" t="str">
        <f>IFERROR(VLOOKUP(D41,DB!A:F,6,0),"")</f>
        <v/>
      </c>
      <c r="J41" s="152" t="str">
        <f>IFERROR(VLOOKUP(D41,DB!A:G,7,0),"")</f>
        <v/>
      </c>
      <c r="K41" s="152"/>
      <c r="L41" s="152" t="str">
        <f>IFERROR(VLOOKUP(D41,DB!A:I,9,0),"")</f>
        <v/>
      </c>
    </row>
    <row r="42" spans="1:12" ht="15">
      <c r="A42" s="152"/>
      <c r="B42" s="152" t="str">
        <f>IFERROR(VLOOKUP(D42,DB!A:K,11,0),"")</f>
        <v/>
      </c>
      <c r="C42" s="152"/>
      <c r="D42" s="152"/>
      <c r="E42" s="152"/>
      <c r="F42" s="153"/>
      <c r="G42" s="154">
        <f ca="1">IFERROR(NOW()-F42,"")</f>
        <v>45967.334738078702</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45967.334738078702</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45967.334738078702</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45967.334738078702</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45967.334738078702</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45967.334738078702</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45967.334738078702</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45967.334738078702</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45967.334738078702</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45967.334738078702</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45967.334738078702</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45967.334738078702</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45967.334738078702</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45967.334738078702</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45967.334738078702</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45967.334738078702</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45967.334738078702</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45967.334738078702</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45967.334738078702</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45967.334738078702</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45967.334738078702</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45967.334738078702</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45967.334738078702</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45967.334738078702</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45967.334738078702</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45967.334738078702</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45967.334738078702</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45967.334738078702</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45967.334738078702</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45967.334738078702</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45967.334738078702</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45967.334738078702</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45967.334738078702</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45967.334738078702</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45967.334738078702</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45967.334738078702</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45967.334738078702</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45967.334738078702</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45967.334738078702</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45967.334738078702</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45967.334738078702</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45967.334738078702</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45967.334738078702</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45967.334738078702</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45967.334738078702</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45967.334738078702</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45967.334738078702</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45967.334738078702</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45967.334738078702</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45967.334738078702</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45967.334738078702</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45967.334738078702</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45967.334738078702</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45967.334738078702</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45967.334738078702</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45967.334738078702</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45967.334738078702</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45967.334738078702</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45967.334738078702</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45967.334738078702</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45967.334738078702</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45967.334738078702</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45967.334738078702</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45967.334738078702</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45967.334738078702</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45967.334738078702</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45967.334738078702</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45967.334738078702</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45967.334738078702</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45967.334738078702</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45967.334738078702</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45967.334738078702</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45967.334738078702</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45967.334738078702</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45967.334738078702</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45967.334738078702</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45967.334738078702</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45967.334738078702</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45967.334738078702</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45967.334738078702</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45967.334738078702</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45967.334738078702</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45967.334738078702</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45967.334738078702</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45967.334738078702</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45967.334738078702</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45967.334738078702</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45967.334738078702</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45967.334738078702</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45967.334738078702</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45967.334738078702</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45967.334738078702</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45967.334738078702</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45967.334738078702</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45967.334738078702</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45967.334738078702</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45967.334738078702</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45967.334738078702</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45967.334738078702</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45967.334738078702</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45967.334738078702</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45967.334738078702</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45967.334738078702</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45967.334738078702</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45967.334738078702</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45967.334738078702</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45967.334738078702</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45967.334738078702</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45967.334738078702</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45967.334738078702</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45967.334738078702</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45967.334738078702</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45967.334738078702</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45967.334738078702</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45967.334738078702</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45967.334738078702</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45967.334738078702</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45967.334738078702</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45967.334738078702</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45967.334738078702</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45967.334738078702</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45967.334738078702</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45967.334738078702</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45967.334738078702</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45967.334738078702</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45967.334738078702</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45967.334738078702</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45967.334738078702</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45967.334738078702</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45967.334738078702</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45967.334738078702</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45967.334738078702</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45967.334738078702</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45967.334738078702</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45967.334738078702</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45967.334738078702</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45967.334738078702</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45967.334738078702</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45967.334738078702</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45967.334738078702</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45967.334738078702</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45967.334738078702</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45967.334738078702</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45967.334738078702</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45967.334738078702</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45967.334738078702</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45967.334738078702</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45967.334738078702</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45967.334738078702</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45967.334738078702</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45967.334738078702</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45967.334738078702</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45967.334738078702</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45967.334738078702</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45967.334738078702</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45967.334738078702</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45967.334738078702</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45967.334738078702</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45967.334738078702</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45967.334738078702</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45967.334738078702</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45967.334738078702</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45967.334738078702</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45967.334738078702</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45967.334738078702</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45967.334738078702</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45967.334738078702</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45967.334738078702</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45967.334738078702</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45967.334738078702</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45967.334738078702</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45967.334738078702</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45967.334738078702</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45967.334738078702</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45967.334738078702</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45967.334738078702</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45967.334738078702</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45967.334738078702</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45967.334738078702</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45967.334738078702</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45967.334738078702</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45967.334738078702</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45967.334738078702</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45967.334738078702</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45967.334738078702</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45967.334738078702</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45967.334738078702</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45967.334738078702</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45967.334738078702</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45967.334738078702</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45967.334738078702</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45967.334738078702</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45967.334738078702</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45967.334738078702</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45967.334738078702</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45967.334738078702</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45967.334738078702</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45967.334738078702</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45967.334738078702</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45967.334738078702</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45967.334738078702</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45967.334738078702</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45967.334738078702</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45967.334738078702</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45967.334738078702</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45967.334738078702</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45967.334738078702</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45967.334738078702</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45967.334738078702</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45967.334738078702</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45967.334738078702</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45967.334738078702</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45967.334738078702</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45967.334738078702</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45967.334738078702</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45967.334738078702</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45967.334738078702</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45967.334738078702</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45967.334738078702</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45967.334738078702</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45967.334738078702</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45967.334738078702</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45967.334738078702</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45967.334738078702</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45967.334738078702</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45967.334738078702</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45967.334738078702</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45967.334738078702</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45967.334738078702</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45967.334738078702</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45967.334738078702</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45967.334738078702</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45967.334738078702</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45967.334738078702</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45967.334738078702</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45967.334738078702</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45967.334738078702</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45967.334738078702</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45967.334738078702</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45967.334738078702</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45967.334738078702</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45967.334738078702</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45967.334738078702</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45967.334738078702</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45967.334738078702</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45967.334738078702</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45967.334738078702</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45967.334738078702</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45967.334738078702</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45967.334738078702</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45967.334738078702</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45967.334738078702</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45967.334738078702</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45967.334738078702</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45967.334738078702</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45967.334738078702</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45967.334738078702</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45967.334738078702</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45967.334738078702</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45967.334738078702</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45967.334738078702</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45967.334738078702</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45967.334738078702</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45967.334738078702</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45967.334738078702</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45967.334738078702</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45967.334738078702</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45967.334738078702</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45967.334738078702</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45967.334738078702</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45967.334738078702</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45967.334738078702</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45967.334738078702</v>
      </c>
      <c r="H314" s="153"/>
      <c r="I314" s="152" t="str">
        <f>IFERROR(VLOOKUP(D314,DB!A:F,6,0),"")</f>
        <v/>
      </c>
      <c r="J314" s="152" t="str">
        <f>IFERROR(VLOOKUP(D314,DB!A:G,7,0),"")</f>
        <v/>
      </c>
      <c r="K314" s="152"/>
      <c r="L314" s="152"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row r="1253"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45967.334738078702</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45967.334738078702</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45967.334738078702</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45967.334738078702</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45967.334738078702</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45967.334738078702</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45967.334738078702</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45967.334738078702</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45967.334738078702</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45967.334738078702</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45967.334738078702</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45967.334738078702</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45967.334738078702</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45967.334738078702</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45967.334738078702</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45967.334738078702</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45967.334738078702</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45967.334738078702</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45967.334738078702</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2025-11-06T05:03:43Z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